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3.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4.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030" tabRatio="627" activeTab="1"/>
  </bookViews>
  <sheets>
    <sheet name="Հ1" sheetId="27" r:id="rId1"/>
    <sheet name="Հ2 Ձև1 " sheetId="26" r:id="rId2"/>
    <sheet name="Հ2 Ձև2 (1)" sheetId="32" r:id="rId3"/>
    <sheet name="Հ2 Ձև2 (2)" sheetId="31" r:id="rId4"/>
    <sheet name="Հ2 Ձև2 (3)" sheetId="33" r:id="rId5"/>
    <sheet name="Հ2 Ձև2 (4)" sheetId="34" r:id="rId6"/>
    <sheet name="Հ3 Մաս 1" sheetId="1" r:id="rId7"/>
    <sheet name="Հ3 Մաս 2" sheetId="3" r:id="rId8"/>
    <sheet name="Հ3 Մաս 3" sheetId="5" r:id="rId9"/>
    <sheet name="Հ6" sheetId="7" r:id="rId10"/>
    <sheet name="Հ7 Ձև1" sheetId="9" r:id="rId11"/>
    <sheet name="Հ7 Ձև2" sheetId="19" r:id="rId12"/>
    <sheet name="Հ7 Ձև3" sheetId="20" r:id="rId13"/>
    <sheet name="Հ8" sheetId="10" r:id="rId14"/>
  </sheets>
  <externalReferences>
    <externalReference r:id="rId15"/>
    <externalReference r:id="rId16"/>
  </externalReferences>
  <definedNames>
    <definedName name="_ftn1" localSheetId="6">'Հ3 Մաս 1'!#REF!</definedName>
    <definedName name="_ftn10" localSheetId="6">'Հ3 Մաս 1'!#REF!</definedName>
    <definedName name="_ftn11" localSheetId="6">'Հ3 Մաս 1'!#REF!</definedName>
    <definedName name="_ftn12" localSheetId="6">'Հ3 Մաս 1'!#REF!</definedName>
    <definedName name="_ftn13" localSheetId="6">'Հ3 Մաս 1'!#REF!</definedName>
    <definedName name="_ftn14" localSheetId="6">'Հ3 Մաս 1'!#REF!</definedName>
    <definedName name="_ftn15" localSheetId="6">'Հ3 Մաս 1'!#REF!</definedName>
    <definedName name="_ftn16" localSheetId="6">'Հ3 Մաս 1'!#REF!</definedName>
    <definedName name="_ftn17" localSheetId="6">'Հ3 Մաս 1'!#REF!</definedName>
    <definedName name="_ftn18" localSheetId="6">'Հ3 Մաս 1'!#REF!</definedName>
    <definedName name="_ftn19" localSheetId="6">'Հ3 Մաս 1'!#REF!</definedName>
    <definedName name="_ftn2" localSheetId="6">'Հ3 Մաս 1'!#REF!</definedName>
    <definedName name="_ftn20" localSheetId="6">'Հ3 Մաս 1'!#REF!</definedName>
    <definedName name="_ftn3" localSheetId="6">'Հ3 Մաս 1'!#REF!</definedName>
    <definedName name="_ftn4" localSheetId="6">'Հ3 Մաս 1'!#REF!</definedName>
    <definedName name="_ftn5" localSheetId="6">'Հ3 Մաս 1'!#REF!</definedName>
    <definedName name="_ftn6" localSheetId="6">'Հ3 Մաս 1'!#REF!</definedName>
    <definedName name="_ftn7" localSheetId="6">'Հ3 Մաս 1'!#REF!</definedName>
    <definedName name="_ftn8" localSheetId="6">'Հ3 Մաս 1'!#REF!</definedName>
    <definedName name="_ftn9" localSheetId="6">'Հ3 Մաս 1'!#REF!</definedName>
    <definedName name="_ftnref1" localSheetId="6">'Հ3 Մաս 1'!#REF!</definedName>
    <definedName name="_ftnref10" localSheetId="6">'Հ3 Մաս 1'!#REF!</definedName>
    <definedName name="_ftnref11" localSheetId="6">'Հ3 Մաս 1'!#REF!</definedName>
    <definedName name="_ftnref12" localSheetId="6">'Հ3 Մաս 1'!#REF!</definedName>
    <definedName name="_ftnref13" localSheetId="6">'Հ3 Մաս 1'!#REF!</definedName>
    <definedName name="_ftnref14" localSheetId="6">'Հ3 Մաս 1'!#REF!</definedName>
    <definedName name="_ftnref15" localSheetId="6">'Հ3 Մաս 1'!#REF!</definedName>
    <definedName name="_ftnref16" localSheetId="6">'Հ3 Մաս 1'!#REF!</definedName>
    <definedName name="_ftnref17" localSheetId="6">'Հ3 Մաս 1'!$H$54</definedName>
    <definedName name="_ftnref18" localSheetId="6">'Հ3 Մաս 1'!#REF!</definedName>
    <definedName name="_ftnref19" localSheetId="6">'Հ3 Մաս 1'!#REF!</definedName>
    <definedName name="_ftnref2" localSheetId="6">#REF!</definedName>
    <definedName name="_ftnref20" localSheetId="6">'Հ3 Մաս 1'!#REF!</definedName>
    <definedName name="_ftnref3" localSheetId="6">'Հ3 Մաս 1'!#REF!</definedName>
    <definedName name="_ftnref4" localSheetId="6">'Հ3 Մաս 1'!$C$3</definedName>
    <definedName name="_ftnref5" localSheetId="6">'Հ3 Մաս 1'!#REF!</definedName>
    <definedName name="_ftnref6" localSheetId="6">'Հ3 Մաս 1'!#REF!</definedName>
    <definedName name="_ftnref7" localSheetId="6">'Հ3 Մաս 1'!#REF!</definedName>
    <definedName name="_ftnref8" localSheetId="6">'Հ3 Մաս 1'!#REF!</definedName>
    <definedName name="_ftnref9" localSheetId="6">'Հ3 Մաս 1'!#REF!</definedName>
    <definedName name="_Toc501014755" localSheetId="6">'Հ3 Մաս 1'!#REF!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10" l="1"/>
  <c r="F11" i="10"/>
  <c r="D11" i="10"/>
  <c r="F10" i="10"/>
  <c r="E10" i="10"/>
  <c r="D10" i="10"/>
  <c r="E9" i="10"/>
  <c r="F9" i="10"/>
  <c r="D9" i="10"/>
  <c r="F13" i="26"/>
  <c r="P12" i="26"/>
  <c r="P11" i="26"/>
  <c r="O12" i="26"/>
  <c r="N12" i="26"/>
  <c r="M12" i="26"/>
  <c r="L12" i="26"/>
  <c r="K12" i="26"/>
  <c r="J12" i="26"/>
  <c r="J11" i="26"/>
  <c r="I12" i="26"/>
  <c r="G12" i="26"/>
  <c r="H12" i="26"/>
  <c r="F12" i="26"/>
  <c r="E12" i="26"/>
  <c r="D12" i="26"/>
  <c r="B12" i="26"/>
  <c r="C12" i="26"/>
  <c r="H11" i="26"/>
  <c r="G11" i="26"/>
  <c r="F11" i="26"/>
  <c r="G80" i="33"/>
  <c r="F81" i="33"/>
  <c r="F80" i="33"/>
  <c r="F74" i="33"/>
  <c r="F72" i="33"/>
  <c r="E81" i="33"/>
  <c r="E80" i="33"/>
  <c r="E77" i="33"/>
  <c r="E76" i="33"/>
  <c r="E73" i="33"/>
  <c r="E72" i="33"/>
  <c r="E70" i="33"/>
  <c r="D70" i="33"/>
  <c r="G10" i="26"/>
  <c r="H10" i="26"/>
  <c r="F10" i="26"/>
  <c r="G70" i="31"/>
  <c r="F70" i="31"/>
  <c r="E70" i="31"/>
  <c r="F69" i="31"/>
  <c r="G68" i="31"/>
  <c r="F68" i="31"/>
  <c r="E68" i="31"/>
  <c r="G65" i="32"/>
  <c r="F65" i="32"/>
  <c r="E65" i="32"/>
  <c r="D65" i="32"/>
  <c r="X13" i="9"/>
  <c r="X18" i="9"/>
  <c r="G76" i="34"/>
  <c r="F76" i="34"/>
  <c r="E76" i="34"/>
  <c r="D76" i="34"/>
  <c r="D73" i="34"/>
  <c r="D79" i="34" s="1"/>
  <c r="G72" i="34"/>
  <c r="G67" i="34"/>
  <c r="G73" i="34" s="1"/>
  <c r="G79" i="34" s="1"/>
  <c r="F67" i="34"/>
  <c r="F73" i="34" s="1"/>
  <c r="F79" i="34" s="1"/>
  <c r="E67" i="34"/>
  <c r="E73" i="34" s="1"/>
  <c r="E79" i="34" s="1"/>
  <c r="D67" i="34"/>
  <c r="G64" i="34"/>
  <c r="G57" i="34"/>
  <c r="D8" i="10" l="1"/>
  <c r="D12" i="10" s="1"/>
  <c r="H9" i="9" l="1"/>
  <c r="G9" i="9"/>
  <c r="H10" i="9"/>
  <c r="G10" i="9"/>
  <c r="AU13" i="9"/>
  <c r="AQ13" i="9"/>
  <c r="AN13" i="9"/>
  <c r="AK13" i="9"/>
  <c r="AH13" i="9"/>
  <c r="AE13" i="9"/>
  <c r="AD13" i="9"/>
  <c r="AB13" i="9"/>
  <c r="AA13" i="9"/>
  <c r="Y13" i="9"/>
  <c r="AV13" i="9"/>
  <c r="AT13" i="9" s="1"/>
  <c r="V13" i="9"/>
  <c r="S13" i="9"/>
  <c r="P13" i="9"/>
  <c r="M13" i="9"/>
  <c r="J13" i="9"/>
  <c r="H13" i="9"/>
  <c r="AU12" i="9"/>
  <c r="AQ12" i="9"/>
  <c r="AN12" i="9"/>
  <c r="AK12" i="9"/>
  <c r="AH12" i="9"/>
  <c r="AE12" i="9"/>
  <c r="AD12" i="9"/>
  <c r="AB12" i="9"/>
  <c r="AA12" i="9"/>
  <c r="Y12" i="9" s="1"/>
  <c r="X12" i="9"/>
  <c r="AV12" i="9" s="1"/>
  <c r="AT12" i="9" s="1"/>
  <c r="V12" i="9"/>
  <c r="S12" i="9"/>
  <c r="P12" i="9"/>
  <c r="M12" i="9"/>
  <c r="J12" i="9"/>
  <c r="I12" i="9"/>
  <c r="H12" i="9"/>
  <c r="G12" i="9" s="1"/>
  <c r="AU11" i="9"/>
  <c r="AQ11" i="9"/>
  <c r="AN11" i="9"/>
  <c r="AK11" i="9"/>
  <c r="AH11" i="9"/>
  <c r="AE11" i="9"/>
  <c r="AD11" i="9"/>
  <c r="AB11" i="9"/>
  <c r="AA11" i="9"/>
  <c r="Y11" i="9" s="1"/>
  <c r="X11" i="9"/>
  <c r="AV11" i="9" s="1"/>
  <c r="V11" i="9"/>
  <c r="S11" i="9"/>
  <c r="P11" i="9"/>
  <c r="M11" i="9"/>
  <c r="J11" i="9"/>
  <c r="I11" i="9"/>
  <c r="G11" i="9" s="1"/>
  <c r="AU10" i="9"/>
  <c r="AQ10" i="9"/>
  <c r="AN10" i="9"/>
  <c r="AK10" i="9"/>
  <c r="AH10" i="9"/>
  <c r="AE10" i="9"/>
  <c r="AD10" i="9"/>
  <c r="AB10" i="9"/>
  <c r="AA10" i="9"/>
  <c r="Y10" i="9" s="1"/>
  <c r="X10" i="9"/>
  <c r="AV10" i="9" s="1"/>
  <c r="V10" i="9"/>
  <c r="S10" i="9"/>
  <c r="P10" i="9"/>
  <c r="M10" i="9"/>
  <c r="J10" i="9"/>
  <c r="I10" i="9"/>
  <c r="AU9" i="9"/>
  <c r="AQ9" i="9"/>
  <c r="AN9" i="9"/>
  <c r="AK9" i="9"/>
  <c r="AH9" i="9"/>
  <c r="AE9" i="9"/>
  <c r="AD9" i="9"/>
  <c r="AB9" i="9" s="1"/>
  <c r="AA9" i="9"/>
  <c r="Y9" i="9"/>
  <c r="X9" i="9"/>
  <c r="V9" i="9" s="1"/>
  <c r="S9" i="9"/>
  <c r="P9" i="9"/>
  <c r="M9" i="9"/>
  <c r="J9" i="9"/>
  <c r="I9" i="9"/>
  <c r="AT11" i="9" l="1"/>
  <c r="AT10" i="9"/>
  <c r="AT9" i="9"/>
  <c r="G13" i="9"/>
  <c r="I13" i="9"/>
  <c r="AV9" i="9"/>
  <c r="O11" i="26" l="1"/>
  <c r="N11" i="26"/>
  <c r="M11" i="26"/>
  <c r="L11" i="26"/>
  <c r="K11" i="26"/>
  <c r="I11" i="26"/>
  <c r="E11" i="26"/>
  <c r="D11" i="26"/>
  <c r="C11" i="26"/>
  <c r="B11" i="26"/>
  <c r="P10" i="26"/>
  <c r="O10" i="26"/>
  <c r="N10" i="26"/>
  <c r="M10" i="26"/>
  <c r="M9" i="26"/>
  <c r="L10" i="26"/>
  <c r="K10" i="26"/>
  <c r="J10" i="26"/>
  <c r="I10" i="26"/>
  <c r="E10" i="26"/>
  <c r="D10" i="26"/>
  <c r="C10" i="26"/>
  <c r="B10" i="26"/>
  <c r="P9" i="26"/>
  <c r="O9" i="26"/>
  <c r="N9" i="26"/>
  <c r="L9" i="26"/>
  <c r="K9" i="26"/>
  <c r="J9" i="26"/>
  <c r="I9" i="26"/>
  <c r="E9" i="26"/>
  <c r="D9" i="26"/>
  <c r="C9" i="26"/>
  <c r="B9" i="26"/>
  <c r="E5" i="26"/>
  <c r="D80" i="31"/>
  <c r="D77" i="31"/>
  <c r="D83" i="31" s="1"/>
  <c r="G76" i="31"/>
  <c r="G71" i="31"/>
  <c r="G77" i="31" s="1"/>
  <c r="F71" i="31"/>
  <c r="F77" i="31" s="1"/>
  <c r="E71" i="31"/>
  <c r="E77" i="31" s="1"/>
  <c r="D71" i="31"/>
  <c r="G67" i="31"/>
  <c r="G57" i="31"/>
  <c r="G87" i="33"/>
  <c r="G82" i="33"/>
  <c r="G88" i="33" s="1"/>
  <c r="F82" i="33"/>
  <c r="F88" i="33" s="1"/>
  <c r="E82" i="33"/>
  <c r="E88" i="33" s="1"/>
  <c r="D82" i="33"/>
  <c r="D88" i="33" s="1"/>
  <c r="D92" i="33" s="1"/>
  <c r="D91" i="33" s="1"/>
  <c r="G68" i="33"/>
  <c r="G57" i="33"/>
  <c r="G72" i="32"/>
  <c r="G67" i="32"/>
  <c r="G73" i="32" s="1"/>
  <c r="G77" i="32" s="1"/>
  <c r="G76" i="32" s="1"/>
  <c r="F67" i="32"/>
  <c r="H9" i="26" s="1"/>
  <c r="E67" i="32"/>
  <c r="G9" i="26" s="1"/>
  <c r="D67" i="32"/>
  <c r="F9" i="26" s="1"/>
  <c r="G64" i="32"/>
  <c r="G57" i="32"/>
  <c r="G13" i="26" l="1"/>
  <c r="G14" i="26" s="1"/>
  <c r="H13" i="26"/>
  <c r="H14" i="26" s="1"/>
  <c r="F73" i="32"/>
  <c r="E73" i="32"/>
  <c r="F14" i="26"/>
  <c r="D73" i="32"/>
  <c r="D77" i="32" s="1"/>
  <c r="D76" i="32" s="1"/>
  <c r="D79" i="32" s="1"/>
  <c r="E81" i="31"/>
  <c r="E80" i="31" s="1"/>
  <c r="E83" i="31" s="1"/>
  <c r="G81" i="31"/>
  <c r="G80" i="31" s="1"/>
  <c r="G83" i="31" s="1"/>
  <c r="F81" i="31"/>
  <c r="F80" i="31" s="1"/>
  <c r="F83" i="31" s="1"/>
  <c r="E92" i="33"/>
  <c r="E91" i="33" s="1"/>
  <c r="E94" i="33" s="1"/>
  <c r="G92" i="33"/>
  <c r="G91" i="33" s="1"/>
  <c r="G94" i="33" s="1"/>
  <c r="F92" i="33"/>
  <c r="F91" i="33" s="1"/>
  <c r="F94" i="33" s="1"/>
  <c r="D94" i="33"/>
  <c r="F77" i="32"/>
  <c r="F76" i="32" s="1"/>
  <c r="F79" i="32" s="1"/>
  <c r="G79" i="32"/>
  <c r="E77" i="32"/>
  <c r="E76" i="32" s="1"/>
  <c r="E79" i="32" s="1"/>
  <c r="M40" i="1" l="1"/>
  <c r="N40" i="1"/>
  <c r="O40" i="1"/>
  <c r="M36" i="1"/>
  <c r="N36" i="1"/>
  <c r="O36" i="1"/>
  <c r="M32" i="1"/>
  <c r="N32" i="1"/>
  <c r="O32" i="1"/>
  <c r="M18" i="1"/>
  <c r="N18" i="1"/>
  <c r="O18" i="1"/>
  <c r="N8" i="1"/>
  <c r="P8" i="1"/>
  <c r="Q8" i="1"/>
  <c r="R8" i="1"/>
  <c r="M9" i="1"/>
  <c r="N9" i="1"/>
  <c r="O9" i="1"/>
  <c r="P9" i="1"/>
  <c r="Q9" i="1"/>
  <c r="R9" i="1"/>
  <c r="M23" i="1"/>
  <c r="N23" i="1"/>
  <c r="O23" i="1"/>
  <c r="J33" i="1"/>
  <c r="N31" i="1"/>
  <c r="O31" i="1"/>
  <c r="M31" i="1"/>
  <c r="J29" i="1"/>
  <c r="M8" i="1" l="1"/>
  <c r="O8" i="1"/>
  <c r="M11" i="1" l="1"/>
  <c r="I11" i="1"/>
  <c r="L11" i="1"/>
  <c r="N11" i="1"/>
  <c r="O11" i="1"/>
  <c r="P11" i="1"/>
  <c r="Q11" i="1"/>
  <c r="R11" i="1"/>
  <c r="K17" i="1"/>
  <c r="K11" i="1" s="1"/>
  <c r="J17" i="1"/>
  <c r="J11" i="1" s="1"/>
  <c r="J8" i="1" s="1"/>
  <c r="L17" i="1"/>
  <c r="H17" i="1"/>
  <c r="H11" i="1" s="1"/>
  <c r="G17" i="1"/>
  <c r="G11" i="1" s="1"/>
  <c r="I13" i="5" l="1"/>
  <c r="H24" i="1" l="1"/>
  <c r="J31" i="1" l="1"/>
  <c r="K36" i="1"/>
  <c r="L36" i="1"/>
  <c r="K23" i="1"/>
  <c r="L23" i="1"/>
  <c r="K9" i="1"/>
  <c r="L9" i="1"/>
  <c r="K18" i="1"/>
  <c r="L18" i="1"/>
  <c r="K32" i="1"/>
  <c r="L32" i="1"/>
  <c r="L8" i="1" l="1"/>
  <c r="K8" i="1"/>
  <c r="K40" i="1"/>
  <c r="L40" i="1"/>
  <c r="J34" i="1" l="1"/>
  <c r="J26" i="1" l="1"/>
  <c r="J9" i="1" l="1"/>
  <c r="J35" i="1"/>
  <c r="J32" i="1" s="1"/>
  <c r="G25" i="1" l="1"/>
  <c r="H25" i="1"/>
  <c r="J25" i="1"/>
  <c r="F279" i="5"/>
  <c r="E279" i="5"/>
  <c r="D279" i="5"/>
  <c r="F275" i="5"/>
  <c r="F271" i="5"/>
  <c r="F267" i="5"/>
  <c r="F263" i="5"/>
  <c r="E263" i="5"/>
  <c r="D263" i="5"/>
  <c r="F259" i="5"/>
  <c r="E259" i="5"/>
  <c r="D259" i="5"/>
  <c r="F255" i="5"/>
  <c r="E255" i="5"/>
  <c r="D255" i="5"/>
  <c r="F251" i="5"/>
  <c r="E251" i="5"/>
  <c r="D251" i="5"/>
  <c r="F247" i="5"/>
  <c r="E247" i="5"/>
  <c r="D247" i="5"/>
  <c r="F244" i="5"/>
  <c r="E244" i="5"/>
  <c r="D244" i="5"/>
  <c r="F240" i="5"/>
  <c r="E240" i="5"/>
  <c r="D240" i="5"/>
  <c r="F235" i="5"/>
  <c r="E235" i="5"/>
  <c r="D235" i="5"/>
  <c r="F231" i="5"/>
  <c r="E231" i="5"/>
  <c r="D231" i="5"/>
  <c r="F227" i="5"/>
  <c r="E227" i="5"/>
  <c r="D227" i="5"/>
  <c r="J22" i="1" l="1"/>
  <c r="J20" i="1"/>
  <c r="J15" i="1"/>
  <c r="J13" i="1"/>
  <c r="J12" i="1"/>
  <c r="J37" i="1" l="1"/>
  <c r="J14" i="1" l="1"/>
  <c r="J21" i="1"/>
  <c r="J41" i="1" l="1"/>
  <c r="J42" i="1"/>
  <c r="J40" i="1" l="1"/>
  <c r="J19" i="1"/>
  <c r="J18" i="1" s="1"/>
  <c r="J38" i="1"/>
  <c r="J36" i="1" s="1"/>
  <c r="J27" i="1" l="1"/>
  <c r="J30" i="1" l="1"/>
  <c r="J28" i="1"/>
  <c r="J24" i="1"/>
  <c r="J23" i="1" s="1"/>
  <c r="I23" i="1" l="1"/>
  <c r="I18" i="1"/>
  <c r="H13" i="5"/>
  <c r="I40" i="1"/>
  <c r="I36" i="1"/>
  <c r="I32" i="1"/>
  <c r="H42" i="1"/>
  <c r="G42" i="1"/>
  <c r="H41" i="1"/>
  <c r="G41" i="1"/>
  <c r="H39" i="1"/>
  <c r="G39" i="1"/>
  <c r="H38" i="1"/>
  <c r="G38" i="1"/>
  <c r="H37" i="1"/>
  <c r="G37" i="1"/>
  <c r="H35" i="1"/>
  <c r="G35" i="1"/>
  <c r="H34" i="1"/>
  <c r="G34" i="1"/>
  <c r="H33" i="1"/>
  <c r="G33" i="1"/>
  <c r="G31" i="1"/>
  <c r="H30" i="1"/>
  <c r="G30" i="1"/>
  <c r="H29" i="1"/>
  <c r="G29" i="1"/>
  <c r="H28" i="1"/>
  <c r="G28" i="1"/>
  <c r="H27" i="1"/>
  <c r="G27" i="1"/>
  <c r="H26" i="1"/>
  <c r="G26" i="1"/>
  <c r="G24" i="1"/>
  <c r="H22" i="1"/>
  <c r="G22" i="1"/>
  <c r="H21" i="1"/>
  <c r="G21" i="1"/>
  <c r="H20" i="1"/>
  <c r="G20" i="1"/>
  <c r="H19" i="1"/>
  <c r="G19" i="1"/>
  <c r="H16" i="1"/>
  <c r="G16" i="1"/>
  <c r="H15" i="1"/>
  <c r="G15" i="1"/>
  <c r="H14" i="1"/>
  <c r="G14" i="1"/>
  <c r="H13" i="1"/>
  <c r="G13" i="1"/>
  <c r="H12" i="1"/>
  <c r="G12" i="1"/>
  <c r="I10" i="1"/>
  <c r="I9" i="1" s="1"/>
  <c r="H10" i="1"/>
  <c r="H9" i="1" s="1"/>
  <c r="G10" i="1"/>
  <c r="G9" i="1" s="1"/>
  <c r="G40" i="1" l="1"/>
  <c r="G36" i="1"/>
  <c r="G32" i="1"/>
  <c r="H36" i="1"/>
  <c r="G18" i="1"/>
  <c r="H32" i="1"/>
  <c r="H40" i="1"/>
  <c r="H18" i="1"/>
  <c r="G23" i="1"/>
  <c r="I8" i="1"/>
  <c r="H23" i="1"/>
  <c r="H8" i="1" l="1"/>
  <c r="G8" i="1"/>
  <c r="G17" i="19" l="1"/>
  <c r="I17" i="19"/>
  <c r="J17" i="19"/>
  <c r="L17" i="19"/>
  <c r="M17" i="19"/>
  <c r="O17" i="19"/>
  <c r="P17" i="19"/>
  <c r="R17" i="19"/>
  <c r="S17" i="19"/>
  <c r="U17" i="19"/>
  <c r="V17" i="19"/>
  <c r="X17" i="19"/>
  <c r="Y17" i="19"/>
  <c r="AA17" i="19"/>
  <c r="AB17" i="19"/>
  <c r="AD17" i="19"/>
  <c r="AE17" i="19"/>
  <c r="AG17" i="19"/>
  <c r="AH17" i="19"/>
  <c r="AJ17" i="19"/>
  <c r="AK17" i="19"/>
  <c r="AM17" i="19"/>
  <c r="AN17" i="19"/>
  <c r="AP17" i="19"/>
  <c r="AQ17" i="19"/>
  <c r="AS17" i="19"/>
  <c r="AT17" i="19"/>
  <c r="F17" i="19"/>
  <c r="J11" i="20" l="1"/>
  <c r="J10" i="20" s="1"/>
  <c r="J9" i="20" s="1"/>
  <c r="AR16" i="19"/>
  <c r="AR15" i="19"/>
  <c r="AR14" i="19"/>
  <c r="AR13" i="19"/>
  <c r="AR12" i="19"/>
  <c r="AR11" i="19"/>
  <c r="AR10" i="19"/>
  <c r="AR9" i="19"/>
  <c r="AR8" i="19"/>
  <c r="Z16" i="19"/>
  <c r="Z15" i="19"/>
  <c r="Z14" i="19"/>
  <c r="Z13" i="19"/>
  <c r="Z12" i="19"/>
  <c r="Z11" i="19"/>
  <c r="Z10" i="19"/>
  <c r="Z9" i="19"/>
  <c r="Z8" i="19"/>
  <c r="W16" i="19"/>
  <c r="W15" i="19"/>
  <c r="W14" i="19"/>
  <c r="W13" i="19"/>
  <c r="W12" i="19"/>
  <c r="W11" i="19"/>
  <c r="W10" i="19"/>
  <c r="W9" i="19"/>
  <c r="W8" i="19"/>
  <c r="T16" i="19"/>
  <c r="T15" i="19"/>
  <c r="T14" i="19"/>
  <c r="T13" i="19"/>
  <c r="T12" i="19"/>
  <c r="T11" i="19"/>
  <c r="T10" i="19"/>
  <c r="T9" i="19"/>
  <c r="T8" i="19"/>
  <c r="N16" i="19"/>
  <c r="K16" i="19"/>
  <c r="N15" i="19"/>
  <c r="K15" i="19"/>
  <c r="N14" i="19"/>
  <c r="K14" i="19"/>
  <c r="N13" i="19"/>
  <c r="K13" i="19"/>
  <c r="N12" i="19"/>
  <c r="K12" i="19"/>
  <c r="N11" i="19"/>
  <c r="K11" i="19"/>
  <c r="N10" i="19"/>
  <c r="K10" i="19"/>
  <c r="N9" i="19"/>
  <c r="K9" i="19"/>
  <c r="N8" i="19"/>
  <c r="N17" i="19" s="1"/>
  <c r="K8" i="19"/>
  <c r="AO16" i="19"/>
  <c r="AL16" i="19"/>
  <c r="AI16" i="19"/>
  <c r="AF16" i="19"/>
  <c r="AC16" i="19"/>
  <c r="AO15" i="19"/>
  <c r="AL15" i="19"/>
  <c r="AI15" i="19"/>
  <c r="AF15" i="19"/>
  <c r="AC15" i="19"/>
  <c r="AO14" i="19"/>
  <c r="AL14" i="19"/>
  <c r="AI14" i="19"/>
  <c r="AF14" i="19"/>
  <c r="AC14" i="19"/>
  <c r="AO13" i="19"/>
  <c r="AL13" i="19"/>
  <c r="AI13" i="19"/>
  <c r="AF13" i="19"/>
  <c r="AC13" i="19"/>
  <c r="AO12" i="19"/>
  <c r="AL12" i="19"/>
  <c r="AI12" i="19"/>
  <c r="AF12" i="19"/>
  <c r="AC12" i="19"/>
  <c r="AO11" i="19"/>
  <c r="AL11" i="19"/>
  <c r="AI11" i="19"/>
  <c r="AF11" i="19"/>
  <c r="AC11" i="19"/>
  <c r="AO10" i="19"/>
  <c r="AL10" i="19"/>
  <c r="AI10" i="19"/>
  <c r="AF10" i="19"/>
  <c r="AC10" i="19"/>
  <c r="AO9" i="19"/>
  <c r="AL9" i="19"/>
  <c r="AI9" i="19"/>
  <c r="AF9" i="19"/>
  <c r="AC9" i="19"/>
  <c r="AO8" i="19"/>
  <c r="AL8" i="19"/>
  <c r="AI8" i="19"/>
  <c r="AF8" i="19"/>
  <c r="AC8" i="19"/>
  <c r="H20" i="9"/>
  <c r="AV20" i="9"/>
  <c r="AU20" i="9"/>
  <c r="AT20" i="9"/>
  <c r="AS20" i="9"/>
  <c r="AR20" i="9"/>
  <c r="AQ20" i="9"/>
  <c r="AP20" i="9"/>
  <c r="AO20" i="9"/>
  <c r="AN20" i="9"/>
  <c r="AM20" i="9"/>
  <c r="AL20" i="9"/>
  <c r="AK20" i="9"/>
  <c r="AJ20" i="9"/>
  <c r="AI20" i="9"/>
  <c r="AH20" i="9"/>
  <c r="AG20" i="9"/>
  <c r="AF20" i="9"/>
  <c r="AE20" i="9"/>
  <c r="AD20" i="9"/>
  <c r="AC20" i="9"/>
  <c r="AB20" i="9"/>
  <c r="AA20" i="9"/>
  <c r="Z20" i="9"/>
  <c r="Y20" i="9"/>
  <c r="X20" i="9"/>
  <c r="W20" i="9"/>
  <c r="V20" i="9"/>
  <c r="U20" i="9"/>
  <c r="T20" i="9"/>
  <c r="S20" i="9"/>
  <c r="R20" i="9"/>
  <c r="Q20" i="9"/>
  <c r="P20" i="9"/>
  <c r="O20" i="9"/>
  <c r="N20" i="9"/>
  <c r="M20" i="9"/>
  <c r="L20" i="9"/>
  <c r="K20" i="9"/>
  <c r="J20" i="9"/>
  <c r="I20" i="9"/>
  <c r="G20" i="9"/>
  <c r="AV19" i="9"/>
  <c r="AU19" i="9"/>
  <c r="AT19" i="9"/>
  <c r="AS19" i="9"/>
  <c r="AR19" i="9"/>
  <c r="AQ19" i="9"/>
  <c r="AP19" i="9"/>
  <c r="AO19" i="9"/>
  <c r="AN19" i="9"/>
  <c r="AM19" i="9"/>
  <c r="AL19" i="9"/>
  <c r="AK19" i="9"/>
  <c r="AJ19" i="9"/>
  <c r="AI19" i="9"/>
  <c r="AH19" i="9"/>
  <c r="AG19" i="9"/>
  <c r="AF19" i="9"/>
  <c r="AE19" i="9"/>
  <c r="AD19" i="9"/>
  <c r="AC19" i="9"/>
  <c r="AB19" i="9"/>
  <c r="AA19" i="9"/>
  <c r="Z19" i="9"/>
  <c r="Y19" i="9"/>
  <c r="X19" i="9"/>
  <c r="W19" i="9"/>
  <c r="V19" i="9"/>
  <c r="U19" i="9"/>
  <c r="T19" i="9"/>
  <c r="S19" i="9"/>
  <c r="R19" i="9"/>
  <c r="Q19" i="9"/>
  <c r="P19" i="9"/>
  <c r="O19" i="9"/>
  <c r="N19" i="9"/>
  <c r="M19" i="9"/>
  <c r="L19" i="9"/>
  <c r="K19" i="9"/>
  <c r="J19" i="9"/>
  <c r="I19" i="9"/>
  <c r="H19" i="9"/>
  <c r="G19" i="9"/>
  <c r="AV18" i="9"/>
  <c r="AU18" i="9"/>
  <c r="AS18" i="9"/>
  <c r="AR18" i="9"/>
  <c r="AP18" i="9"/>
  <c r="AO18" i="9"/>
  <c r="AM18" i="9"/>
  <c r="AL18" i="9"/>
  <c r="AJ18" i="9"/>
  <c r="AI18" i="9"/>
  <c r="AG18" i="9"/>
  <c r="AF18" i="9"/>
  <c r="AD18" i="9"/>
  <c r="AC18" i="9"/>
  <c r="AA18" i="9"/>
  <c r="Z18" i="9"/>
  <c r="W18" i="9"/>
  <c r="U18" i="9"/>
  <c r="T18" i="9"/>
  <c r="R18" i="9"/>
  <c r="Q18" i="9"/>
  <c r="O18" i="9"/>
  <c r="N18" i="9"/>
  <c r="L18" i="9"/>
  <c r="K18" i="9"/>
  <c r="I18" i="9"/>
  <c r="H18" i="9"/>
  <c r="AT17" i="9"/>
  <c r="AQ17" i="9"/>
  <c r="AN17" i="9"/>
  <c r="AK17" i="9"/>
  <c r="AH17" i="9"/>
  <c r="AE17" i="9"/>
  <c r="AB17" i="9"/>
  <c r="Y17" i="9"/>
  <c r="V17" i="9"/>
  <c r="S17" i="9"/>
  <c r="P17" i="9"/>
  <c r="M17" i="9"/>
  <c r="J17" i="9"/>
  <c r="G17" i="9"/>
  <c r="AT16" i="9"/>
  <c r="AQ16" i="9"/>
  <c r="AN16" i="9"/>
  <c r="AK16" i="9"/>
  <c r="AH16" i="9"/>
  <c r="AE16" i="9"/>
  <c r="AB16" i="9"/>
  <c r="Y16" i="9"/>
  <c r="V16" i="9"/>
  <c r="S16" i="9"/>
  <c r="P16" i="9"/>
  <c r="M16" i="9"/>
  <c r="J16" i="9"/>
  <c r="G16" i="9"/>
  <c r="AT15" i="9"/>
  <c r="AQ15" i="9"/>
  <c r="AN15" i="9"/>
  <c r="AK15" i="9"/>
  <c r="AH15" i="9"/>
  <c r="AE15" i="9"/>
  <c r="AB15" i="9"/>
  <c r="Y15" i="9"/>
  <c r="V15" i="9"/>
  <c r="S15" i="9"/>
  <c r="P15" i="9"/>
  <c r="M15" i="9"/>
  <c r="J15" i="9"/>
  <c r="G15" i="9"/>
  <c r="AT14" i="9"/>
  <c r="AQ14" i="9"/>
  <c r="AN14" i="9"/>
  <c r="AK14" i="9"/>
  <c r="AH14" i="9"/>
  <c r="AE14" i="9"/>
  <c r="AB14" i="9"/>
  <c r="Y14" i="9"/>
  <c r="V14" i="9"/>
  <c r="S14" i="9"/>
  <c r="P14" i="9"/>
  <c r="M14" i="9"/>
  <c r="J14" i="9"/>
  <c r="G14" i="9"/>
  <c r="AO17" i="19" l="1"/>
  <c r="K17" i="19"/>
  <c r="T17" i="19"/>
  <c r="AC17" i="19"/>
  <c r="W17" i="19"/>
  <c r="AF17" i="19"/>
  <c r="Z17" i="19"/>
  <c r="AI17" i="19"/>
  <c r="AR17" i="19"/>
  <c r="AL17" i="19"/>
  <c r="M18" i="9"/>
  <c r="AK18" i="9"/>
  <c r="S18" i="9"/>
  <c r="AE18" i="9"/>
  <c r="G18" i="9"/>
  <c r="Y18" i="9"/>
  <c r="J18" i="9"/>
  <c r="V18" i="9"/>
  <c r="AH18" i="9"/>
  <c r="AT18" i="9"/>
  <c r="AQ18" i="9"/>
  <c r="AB18" i="9"/>
  <c r="AN18" i="9"/>
  <c r="P18" i="9"/>
  <c r="R12" i="20" l="1"/>
  <c r="R11" i="20" s="1"/>
  <c r="R10" i="20" s="1"/>
  <c r="R9" i="20" s="1"/>
  <c r="I11" i="20"/>
  <c r="I10" i="20" s="1"/>
  <c r="I9" i="20" s="1"/>
  <c r="K11" i="20"/>
  <c r="K10" i="20" s="1"/>
  <c r="K9" i="20" s="1"/>
  <c r="L11" i="20"/>
  <c r="L10" i="20" s="1"/>
  <c r="L9" i="20" s="1"/>
  <c r="M11" i="20"/>
  <c r="M10" i="20" s="1"/>
  <c r="M9" i="20" s="1"/>
  <c r="N11" i="20"/>
  <c r="N10" i="20" s="1"/>
  <c r="N9" i="20" s="1"/>
  <c r="O11" i="20"/>
  <c r="O10" i="20" s="1"/>
  <c r="O9" i="20" s="1"/>
  <c r="P11" i="20"/>
  <c r="P10" i="20" s="1"/>
  <c r="P9" i="20" s="1"/>
  <c r="Q11" i="20"/>
  <c r="Q10" i="20" s="1"/>
  <c r="Q9" i="20" s="1"/>
  <c r="H11" i="20"/>
  <c r="H10" i="20"/>
  <c r="H9" i="20"/>
  <c r="E17" i="19" l="1"/>
  <c r="Q16" i="19"/>
  <c r="H16" i="19"/>
  <c r="E16" i="19"/>
  <c r="Q15" i="19"/>
  <c r="H15" i="19"/>
  <c r="E15" i="19"/>
  <c r="Q14" i="19"/>
  <c r="H14" i="19"/>
  <c r="E14" i="19"/>
  <c r="Q13" i="19"/>
  <c r="H13" i="19"/>
  <c r="E13" i="19"/>
  <c r="Q12" i="19"/>
  <c r="H12" i="19"/>
  <c r="E12" i="19"/>
  <c r="Q11" i="19"/>
  <c r="H11" i="19"/>
  <c r="E11" i="19"/>
  <c r="Q10" i="19"/>
  <c r="H10" i="19"/>
  <c r="E10" i="19"/>
  <c r="Q9" i="19"/>
  <c r="H9" i="19"/>
  <c r="E9" i="19"/>
  <c r="Q8" i="19"/>
  <c r="H8" i="19"/>
  <c r="E8" i="19"/>
  <c r="Q17" i="19" l="1"/>
  <c r="H17" i="19"/>
  <c r="D6" i="7"/>
  <c r="E6" i="7"/>
  <c r="F6" i="7"/>
  <c r="G6" i="7"/>
  <c r="D9" i="7"/>
  <c r="E9" i="7"/>
  <c r="F9" i="7"/>
  <c r="G9" i="7"/>
  <c r="C9" i="7"/>
  <c r="C6" i="7"/>
  <c r="D5" i="7" l="1"/>
  <c r="F5" i="7"/>
  <c r="G5" i="7"/>
  <c r="E5" i="7"/>
  <c r="C5" i="7"/>
  <c r="E8" i="10" l="1"/>
  <c r="E13" i="10" s="1"/>
  <c r="F8" i="10"/>
  <c r="F13" i="10" s="1"/>
  <c r="E12" i="10" l="1"/>
  <c r="F12" i="10"/>
  <c r="D13" i="10" l="1"/>
</calcChain>
</file>

<file path=xl/sharedStrings.xml><?xml version="1.0" encoding="utf-8"?>
<sst xmlns="http://schemas.openxmlformats.org/spreadsheetml/2006/main" count="2326" uniqueCount="904">
  <si>
    <t>Ծրագիր</t>
  </si>
  <si>
    <t>Ծրագրի վերջնական արդյունքները</t>
  </si>
  <si>
    <t xml:space="preserve">Ելակետը </t>
  </si>
  <si>
    <t>Թիրախը</t>
  </si>
  <si>
    <t>Ծրագրային դասիչը</t>
  </si>
  <si>
    <t>Ընդամենը</t>
  </si>
  <si>
    <t>X</t>
  </si>
  <si>
    <t>(հազար դրամներով)</t>
  </si>
  <si>
    <t>Եկամուտների ստացման աղբյուրների անվանումները</t>
  </si>
  <si>
    <t>Կանխատեսում</t>
  </si>
  <si>
    <t>ԸՆԴԱՄԵՆԸ</t>
  </si>
  <si>
    <t>1. Վճարովի ծառայությունների մատուցումից և աշխատանքների կատարումից</t>
  </si>
  <si>
    <t>Արտաքին միջոցներ</t>
  </si>
  <si>
    <t>ՀՀ կառ. համաֆինանսավորում</t>
  </si>
  <si>
    <t>Մնացորդ</t>
  </si>
  <si>
    <t>Վարկային ծրագրեր</t>
  </si>
  <si>
    <t>Դրամաշնորհային ծրագրեր</t>
  </si>
  <si>
    <t>Միջոցառում</t>
  </si>
  <si>
    <t>3.2 Ծախսային խնայողությունների գծով առաջարկները (-) նշանով</t>
  </si>
  <si>
    <t>3.3 Նոր նախաձեռնությունների գծով ընդհանուր ծախսերը</t>
  </si>
  <si>
    <t>Ծրագրի սկիզբն ըստ համապատասխան համաձայնագրի</t>
  </si>
  <si>
    <t>Ծրագրի ավարտն ըստ համապատասխան համաձայնագրի (ներառյալ փոփոխությունները)</t>
  </si>
  <si>
    <t>Առաջին եռամսյակ</t>
  </si>
  <si>
    <t>Երկրորդ եռամսյակ</t>
  </si>
  <si>
    <t>Երրորդ եռամսյակ</t>
  </si>
  <si>
    <t>Չորրորդ եռամսյակ</t>
  </si>
  <si>
    <t>Տարի</t>
  </si>
  <si>
    <t>Ընդամենը՝ որից</t>
  </si>
  <si>
    <t>Ցուցանիշներ</t>
  </si>
  <si>
    <t>Արտաքին աղբյուրներից ստացվող ֆինանսավորման տեսակը՝ ըստ ծրագրերի</t>
  </si>
  <si>
    <t>x</t>
  </si>
  <si>
    <t xml:space="preserve">Հավելված N 3. Բյուջետային ծրագրերի և ակնկալվող արդյունքների ներկայացման ձևաչափ </t>
  </si>
  <si>
    <t xml:space="preserve">Կանխատեսում (հազար դրամներով)   </t>
  </si>
  <si>
    <t>Հավելված N 6. Պետական մարմնի և դրա ենթակա կազմակերպությունների ստացվելիք եկամուտների աղբյուրները (բացառությամբ պետական բյուջեից ստացվող եկամուտների)</t>
  </si>
  <si>
    <t>Ծրագրի /Միջոցառման անվանումը</t>
  </si>
  <si>
    <t>Հավելված N 8. Ամփոփ ֆինանսական պահանջներ ՄԺԾԾ ժամանակահատվածի համար</t>
  </si>
  <si>
    <r>
      <t>Պետական մարմնի անվանումը</t>
    </r>
    <r>
      <rPr>
        <vertAlign val="superscript"/>
        <sz val="8"/>
        <color rgb="FF000000"/>
        <rFont val="GHEA Grapalat"/>
        <family val="3"/>
      </rPr>
      <t>1</t>
    </r>
    <r>
      <rPr>
        <sz val="8"/>
        <color rgb="FF000000"/>
        <rFont val="GHEA Grapalat"/>
        <family val="3"/>
      </rPr>
      <t>՝</t>
    </r>
  </si>
  <si>
    <r>
      <t>1. Հիմնական ռազմավարական նպատակները և գերակա վերջնական արդյունքները</t>
    </r>
    <r>
      <rPr>
        <vertAlign val="superscript"/>
        <sz val="10"/>
        <color theme="1"/>
        <rFont val="GHEA Grapalat"/>
        <family val="3"/>
      </rPr>
      <t>2</t>
    </r>
    <r>
      <rPr>
        <sz val="10"/>
        <color theme="1"/>
        <rFont val="GHEA Grapalat"/>
        <family val="3"/>
      </rPr>
      <t xml:space="preserve"> </t>
    </r>
  </si>
  <si>
    <r>
      <t>2. Բյուջետային ծրագրերում կատարվող հիմնական փոփոխությունները</t>
    </r>
    <r>
      <rPr>
        <vertAlign val="superscript"/>
        <sz val="10"/>
        <color theme="1"/>
        <rFont val="GHEA Grapalat"/>
        <family val="3"/>
      </rPr>
      <t>3</t>
    </r>
  </si>
  <si>
    <r>
      <t>3.Կապիտալ բնույթի հիմնական միջոցառումները</t>
    </r>
    <r>
      <rPr>
        <vertAlign val="superscript"/>
        <sz val="10"/>
        <color theme="1"/>
        <rFont val="GHEA Grapalat"/>
        <family val="3"/>
      </rPr>
      <t>4</t>
    </r>
    <r>
      <rPr>
        <sz val="10"/>
        <color theme="1"/>
        <rFont val="GHEA Grapalat"/>
        <family val="3"/>
      </rPr>
      <t xml:space="preserve"> </t>
    </r>
  </si>
  <si>
    <r>
      <t>2.  Ստացվող նվիրատվություններից</t>
    </r>
    <r>
      <rPr>
        <vertAlign val="superscript"/>
        <sz val="8"/>
        <color theme="1"/>
        <rFont val="GHEA Grapalat"/>
        <family val="3"/>
      </rPr>
      <t>30</t>
    </r>
  </si>
  <si>
    <t>2027թ.</t>
  </si>
  <si>
    <t>2027թ</t>
  </si>
  <si>
    <t>ԱՄՆ դոլար/Եվրո</t>
  </si>
  <si>
    <t xml:space="preserve">Չորրորդ եռամսյակ </t>
  </si>
  <si>
    <t xml:space="preserve">Տնտեսագիտական դասակարգում </t>
  </si>
  <si>
    <t>Ծրագրով նախատեսված ամբողջ գումարը, ԱՄՆ դոլար/Եվրո</t>
  </si>
  <si>
    <t>հազար դրամ</t>
  </si>
  <si>
    <t>Ամբողջ գումարը</t>
  </si>
  <si>
    <t>Կատարողական</t>
  </si>
  <si>
    <t>բյուջետային վարկի տրամադրման ժամկետ՝ սկիզբ-ավարտ</t>
  </si>
  <si>
    <t>Ձևաչափ 3. Ներքին աղբյուրների հաշվին տրամադրվող բյուջետային վարկերի հաշվին իրականացվելիք ծրագրերը</t>
  </si>
  <si>
    <t>Հավելված N 7. Արտաքին և ներքին աղբյուրներից ստացվող նպատակային վարկերի (ենթավարկերի) և նպատակային դրամաշնորհների գծով իրականացվող ծրագրերը</t>
  </si>
  <si>
    <t xml:space="preserve">Հավելված N 3. Բյուջետային ծրագրերի և ակնկալվող արդյունքների ներկայացման ձևաչափ* </t>
  </si>
  <si>
    <t>* Հավելվածը անհրաժեշտ է լրացնել Phonetic (Times armenia) տառատեսակով</t>
  </si>
  <si>
    <t>2028թ.</t>
  </si>
  <si>
    <t>2028թ</t>
  </si>
  <si>
    <t>Հայտի և 2026-2028թթ ՄԺԾԾ-ով 2025թ. համար նախատեսված չափաքանակի տարբերության պարզաբանումը</t>
  </si>
  <si>
    <t xml:space="preserve">2028թ. </t>
  </si>
  <si>
    <t xml:space="preserve"> ԲԳԿ</t>
  </si>
  <si>
    <t>Հազար դրամ</t>
  </si>
  <si>
    <r>
      <t>4. Ֆինանսական ակտիվների կառավարմանն առնչվող միջոցառումները</t>
    </r>
    <r>
      <rPr>
        <vertAlign val="superscript"/>
        <sz val="10"/>
        <color theme="1"/>
        <rFont val="GHEA Grapalat"/>
        <family val="3"/>
      </rPr>
      <t>5</t>
    </r>
    <r>
      <rPr>
        <sz val="10"/>
        <color theme="1"/>
        <rFont val="GHEA Grapalat"/>
        <family val="3"/>
      </rPr>
      <t>՝</t>
    </r>
  </si>
  <si>
    <t xml:space="preserve"> Ծրագրի/միջոցառման դասիչը</t>
  </si>
  <si>
    <r>
      <t>ԸՆԴԱՄԵՆԸ</t>
    </r>
    <r>
      <rPr>
        <b/>
        <vertAlign val="superscript"/>
        <sz val="10"/>
        <rFont val="GHEA Grapalat"/>
        <family val="3"/>
      </rPr>
      <t>7</t>
    </r>
  </si>
  <si>
    <t xml:space="preserve"> Ծրագրի նպատակը/Միջոցառման նկարագրությունը</t>
  </si>
  <si>
    <t xml:space="preserve">2029թ. </t>
  </si>
  <si>
    <t>Հիմնավորումներ/ Պատճառներ (այդ թվում՝ 2026 թվականի հաստատված բյուջեի նկատմամբ 2027թ. բազային բյուջեի տարբերության պատճառները ըստ հիմնական գործոնների*</t>
  </si>
  <si>
    <t>Փոփոխությունը 2026-28թթ. ՄԺԾԾ փաստաթղթի համեմատ (լրացնել այո կամ ոչ)</t>
  </si>
  <si>
    <t>2029թ.</t>
  </si>
  <si>
    <t>Բազային տարի ըստ 2025 թվականի տարեկան  հաշվետվության</t>
  </si>
  <si>
    <t>2026 թվականի սպասողական</t>
  </si>
  <si>
    <t>Կատարողականն առ. 01.01.2025թ. դրությամբ</t>
  </si>
  <si>
    <t>2025թ. բյուջե (փաստ)</t>
  </si>
  <si>
    <t xml:space="preserve">2026թ. բյուջե (սպասողական) </t>
  </si>
  <si>
    <t>Ծրագրի գծով 2027-2029թթ ՄԺԾԾ-ով 2027թ. համար նախատեսված չափաքանակները (գոյություն ունեցող պարտավորություններ)</t>
  </si>
  <si>
    <t>2027թ. բյուջետային հայտ</t>
  </si>
  <si>
    <t>Հայտի և 2027-2029թթ ՄԺԾԾ-ով 2026թ. համար նախատեսված չափաքանակի տարբերության պարզաբանումը</t>
  </si>
  <si>
    <t>2029թ</t>
  </si>
  <si>
    <t>2027թ. Բյուջետային հայտ</t>
  </si>
  <si>
    <t>2026թ.
(հաստատված բյուջե)</t>
  </si>
  <si>
    <t>1. Պետական մարմնի գծով 2027-2029 թվականների համար սահմանված ֆինանսավորման նախնական ընդհանուր կողմնորոշիչ չափաքանակները*</t>
  </si>
  <si>
    <t>2025թ. (փաստացի)</t>
  </si>
  <si>
    <t>Բյուջետային ծախսերը (հազ. դրամ)</t>
  </si>
  <si>
    <t>Միջոցառման գծով բազային բյուջեն</t>
  </si>
  <si>
    <t>*</t>
  </si>
  <si>
    <t xml:space="preserve">Ծրագրի </t>
  </si>
  <si>
    <t>Ծրագրի /միջոցառման նախատեսվող ավարտը</t>
  </si>
  <si>
    <t>Ծրագրի /միջոցառման սկիզբը</t>
  </si>
  <si>
    <t>Ընդամենը նախաձեռնության գծով ծախսեր (հազ. դրամ)</t>
  </si>
  <si>
    <t>Ծրագրի/ միջոցառման անվանումը</t>
  </si>
  <si>
    <t>Պետական մարմնի անվանումը ___________________</t>
  </si>
  <si>
    <t>list 1</t>
  </si>
  <si>
    <t>list 2</t>
  </si>
  <si>
    <t>list 3</t>
  </si>
  <si>
    <t>Ապրանք և ծառայություն</t>
  </si>
  <si>
    <t>Նոր միջոցառում</t>
  </si>
  <si>
    <t>Պարտադիր</t>
  </si>
  <si>
    <t>1. Պետական մարմինը</t>
  </si>
  <si>
    <t>Տրանսֆերտ</t>
  </si>
  <si>
    <t>Գոյություն ունեցող միջոցառման ընդլայնում</t>
  </si>
  <si>
    <t>Հայեցողական (շարունակական)</t>
  </si>
  <si>
    <t>Այլ (նկարագրել)</t>
  </si>
  <si>
    <t>Հայեցողական (ոչ շարունակական)</t>
  </si>
  <si>
    <t>2. Ծրագիրը</t>
  </si>
  <si>
    <t>Ծրագրի/ միջոցառման նախատեսվող սկիզբը</t>
  </si>
  <si>
    <t>3. Միջոցառումը</t>
  </si>
  <si>
    <t>4. Նոր նախաձեռնության ծախսերի հիմքում դրված ծախսային պարտավորության բնույթը՝</t>
  </si>
  <si>
    <t>5. Նպատակը</t>
  </si>
  <si>
    <t>9. Արդյունքային չափորոշիչները</t>
  </si>
  <si>
    <t>Չափի միավորը</t>
  </si>
  <si>
    <t>10. Պահանջվող ռեսուրսները</t>
  </si>
  <si>
    <t>ՀՀ դրամ</t>
  </si>
  <si>
    <t>Միջոցառման ավարտի տարին</t>
  </si>
  <si>
    <t>11. Ֆինանսավորման աղբյուրը</t>
  </si>
  <si>
    <t>Նոր նախաձեռնության գծով ընդհանուր ծախսեր, այդ թվում՝</t>
  </si>
  <si>
    <t>Պետական բյուջե, այդ թվում՝</t>
  </si>
  <si>
    <t>Այլ բյուջետային ծրագրերից ակնկալվող ծախսային խնայողություններ</t>
  </si>
  <si>
    <t>Այլ աղբյուրներ, այդ թվում՝</t>
  </si>
  <si>
    <t>Նոր նախաձեռնությունների զուտ ազդեցությունը պետական բյուջեի վրա</t>
  </si>
  <si>
    <t xml:space="preserve"> Ծրագիր</t>
  </si>
  <si>
    <t xml:space="preserve"> Միջոցառում</t>
  </si>
  <si>
    <t xml:space="preserve"> ԲԳԿ/Ծրագրի /միջոցառման անվանումը</t>
  </si>
  <si>
    <t>Հավելված N 1. Բյուջետային հայտի ամփոփ նկարագրություն</t>
  </si>
  <si>
    <t>Ներկայացվում է 2027 թվականի բյուջետային հայտի շրջանակում</t>
  </si>
  <si>
    <t>Կապը Նոր նախաձեռնության ոլորտի ռազմավարության հետ, եթե հաստատված ռազմավարություն առկա է</t>
  </si>
  <si>
    <r>
      <t>Միջոցառման նկարագրությունը</t>
    </r>
    <r>
      <rPr>
        <vertAlign val="superscript"/>
        <sz val="8"/>
        <color theme="1"/>
        <rFont val="GHEA Grapalat"/>
        <family val="3"/>
      </rPr>
      <t>2</t>
    </r>
  </si>
  <si>
    <r>
      <t>Նպատակը</t>
    </r>
    <r>
      <rPr>
        <vertAlign val="superscript"/>
        <sz val="8"/>
        <color theme="1"/>
        <rFont val="GHEA Grapalat"/>
        <family val="3"/>
      </rPr>
      <t>1</t>
    </r>
  </si>
  <si>
    <t>Հավելված N 2. Նոր նախաձեռնությունների ներկայացման ամփոփ ձևաչափ</t>
  </si>
  <si>
    <t>Ցանկում նոր նախաձեռնությունները ներկայացվում են  ըստ առաջնահերթության</t>
  </si>
  <si>
    <t>Անհրաժեշտության դեպքում ցանկում ավելացվում են նոր տողեր ըստ նոր նախաձեռնությունների թվի</t>
  </si>
  <si>
    <r>
      <t>Միջոցառման (պետության միջամտության) տեսակը</t>
    </r>
    <r>
      <rPr>
        <vertAlign val="superscript"/>
        <sz val="8"/>
        <color theme="1"/>
        <rFont val="GHEA Grapalat"/>
        <family val="3"/>
      </rPr>
      <t>3</t>
    </r>
  </si>
  <si>
    <r>
      <t>Սպասվող օգուտները</t>
    </r>
    <r>
      <rPr>
        <vertAlign val="superscript"/>
        <sz val="8"/>
        <color theme="1"/>
        <rFont val="GHEA Grapalat"/>
        <family val="3"/>
      </rPr>
      <t>4</t>
    </r>
    <r>
      <rPr>
        <sz val="8"/>
        <color theme="1"/>
        <rFont val="GHEA Grapalat"/>
        <family val="3"/>
      </rPr>
      <t xml:space="preserve"> </t>
    </r>
  </si>
  <si>
    <r>
      <t>Միջոցառման հիմքում դրված ծախսային պարտավորության բնույթը</t>
    </r>
    <r>
      <rPr>
        <vertAlign val="superscript"/>
        <sz val="8"/>
        <color theme="1"/>
        <rFont val="GHEA Grapalat"/>
        <family val="3"/>
      </rPr>
      <t>5</t>
    </r>
  </si>
  <si>
    <t>12. Արդյունքների այլ մակարդակներ արտահայտող այլընտրանքներ</t>
  </si>
  <si>
    <t xml:space="preserve">Այլընտրանք # 3 </t>
  </si>
  <si>
    <t>Այլընտրանք # ...</t>
  </si>
  <si>
    <t>15. Կապը Նոր նախաձեռնության ոլորտի ռազմավարության հետ, եթե հաստատված ռազմավարություն առկա է</t>
  </si>
  <si>
    <t xml:space="preserve">ՄԺԾԾ փուլում ներկայացվում է Նոր նախաձեռնությունները միայն ամփոփ աղյուսակով, բյուջետային հայտի տրամադրման փուլում ներկայացվում են Հ2 Ձև 2-ով սահմանված ձևաչափով տեղեկատվություն  յուրաքանչյուր նոր միջոցառման մասով </t>
  </si>
  <si>
    <t>Սույն ձևաչափով ներկայացվում է տեղեկատվություն  յուրաքանչյուր նոր միջոցառման համար</t>
  </si>
  <si>
    <t>Սույն հավելվածը ներկայացվում է ՄԺԾԾ փուլում, թարմացվում Բյուջետային հայտի փուլում</t>
  </si>
  <si>
    <t>2. ՀՀ 2026թ. պետական բյուջեով 2026-2028 թվականների՝ պետական մարմնի գծով սահմանված ընդհանուր հատկացումները</t>
  </si>
  <si>
    <t>3.1 Բազային բյուջեի գնահատում 2027-2029թթ. ՄԺԾԾ համար (առանց ծախսային խնայողությունների վերաբերյալ առաջարկների ներառման)</t>
  </si>
  <si>
    <t>4. Տարբերությունը ՀՀ 2026թ. պետական բյուջեի համապատասխան ցուցանիշից (տող 3 - տող 2)</t>
  </si>
  <si>
    <t>5. Տարբերությունը 2027-2029 թվականների համար սահմանված ֆինանսավորման նախնական ընդհանուր կողմնորոշիչ չափաքանակներից (տող 3-տող 1)</t>
  </si>
  <si>
    <r>
      <t>Ձևաչափ N 2. Նոր նախաձեռնությունների ներկայացման ձևաչափ</t>
    </r>
    <r>
      <rPr>
        <vertAlign val="superscript"/>
        <sz val="12"/>
        <color theme="1"/>
        <rFont val="GHEA Grapalat"/>
        <family val="3"/>
      </rPr>
      <t>1</t>
    </r>
  </si>
  <si>
    <r>
      <t>Պետական մարմնի անվանումը</t>
    </r>
    <r>
      <rPr>
        <vertAlign val="superscript"/>
        <sz val="10"/>
        <color theme="1"/>
        <rFont val="GHEA Grapalat"/>
        <family val="3"/>
      </rPr>
      <t>2</t>
    </r>
    <r>
      <rPr>
        <sz val="10"/>
        <color theme="1"/>
        <rFont val="GHEA Grapalat"/>
        <family val="3"/>
      </rPr>
      <t xml:space="preserve"> </t>
    </r>
    <r>
      <rPr>
        <vertAlign val="superscript"/>
        <sz val="10"/>
        <color theme="1"/>
        <rFont val="GHEA Grapalat"/>
        <family val="3"/>
      </rPr>
      <t/>
    </r>
  </si>
  <si>
    <t>Նոր նախաձեռնությանն առնչվող այլ պետական մարմինների անվանումները</t>
  </si>
  <si>
    <r>
      <t xml:space="preserve">Ծրագրի անվանումը </t>
    </r>
    <r>
      <rPr>
        <vertAlign val="superscript"/>
        <sz val="9"/>
        <color theme="1"/>
        <rFont val="GHEA Grapalat"/>
        <family val="3"/>
      </rPr>
      <t>5</t>
    </r>
  </si>
  <si>
    <t>Ծրագրի դասիչը6</t>
  </si>
  <si>
    <t>Ծրագրի/ միջոցառման նախատեսվող ավարտը8</t>
  </si>
  <si>
    <r>
      <t>Միջոցառման անվանումը</t>
    </r>
    <r>
      <rPr>
        <vertAlign val="superscript"/>
        <sz val="9"/>
        <color theme="1"/>
        <rFont val="GHEA Grapalat"/>
        <family val="3"/>
      </rPr>
      <t>9</t>
    </r>
  </si>
  <si>
    <r>
      <t>Միջոցառման դասիչը</t>
    </r>
    <r>
      <rPr>
        <vertAlign val="superscript"/>
        <sz val="9"/>
        <color theme="1"/>
        <rFont val="GHEA Grapalat"/>
        <family val="3"/>
      </rPr>
      <t>10</t>
    </r>
    <r>
      <rPr>
        <vertAlign val="superscript"/>
        <sz val="10"/>
        <color theme="1"/>
        <rFont val="GHEA Grapalat"/>
        <family val="3"/>
      </rPr>
      <t xml:space="preserve">  </t>
    </r>
  </si>
  <si>
    <r>
      <t>Միջոցառման (պետության միջամտության) տեսակը</t>
    </r>
    <r>
      <rPr>
        <vertAlign val="superscript"/>
        <sz val="9"/>
        <color theme="1"/>
        <rFont val="GHEA Grapalat"/>
        <family val="3"/>
      </rPr>
      <t>11</t>
    </r>
    <r>
      <rPr>
        <vertAlign val="superscript"/>
        <sz val="10"/>
        <color theme="1"/>
        <rFont val="GHEA Grapalat"/>
        <family val="3"/>
      </rPr>
      <t xml:space="preserve"> </t>
    </r>
  </si>
  <si>
    <r>
      <t>Ծախսային պարտավորության բնույթը</t>
    </r>
    <r>
      <rPr>
        <vertAlign val="superscript"/>
        <sz val="9"/>
        <color theme="1"/>
        <rFont val="GHEA Grapalat"/>
        <family val="3"/>
      </rPr>
      <t>12</t>
    </r>
  </si>
  <si>
    <r>
      <t>Պարտադիր կամ հայեցողական  պարտավորությունների շրջանակը</t>
    </r>
    <r>
      <rPr>
        <vertAlign val="superscript"/>
        <sz val="9"/>
        <color theme="1"/>
        <rFont val="GHEA Grapalat"/>
        <family val="3"/>
      </rPr>
      <t>13</t>
    </r>
  </si>
  <si>
    <r>
      <t>6Պարտադիր պարտավորության շրջանակներում գործադիր մարմնի հայեցողական իրավասությունների շրջանակները</t>
    </r>
    <r>
      <rPr>
        <vertAlign val="superscript"/>
        <sz val="9"/>
        <color theme="1"/>
        <rFont val="GHEA Grapalat"/>
        <family val="3"/>
      </rPr>
      <t>14</t>
    </r>
  </si>
  <si>
    <r>
      <t>Պարտադիր կամ հայեցողական պարտավորությունը սահմանող օրենսդրական հիմքերը</t>
    </r>
    <r>
      <rPr>
        <vertAlign val="superscript"/>
        <sz val="9"/>
        <color theme="1"/>
        <rFont val="GHEA Grapalat"/>
        <family val="3"/>
      </rPr>
      <t>15</t>
    </r>
  </si>
  <si>
    <r>
      <t>Նպատակը</t>
    </r>
    <r>
      <rPr>
        <vertAlign val="superscript"/>
        <sz val="9"/>
        <color theme="1"/>
        <rFont val="GHEA Grapalat"/>
        <family val="3"/>
      </rPr>
      <t>16</t>
    </r>
  </si>
  <si>
    <r>
      <t xml:space="preserve">Նոր նախաձեռնության առնչությունը միջոլորտային(խաչվող) բնույթի քաղաքականության նպատակների հետ՝ </t>
    </r>
    <r>
      <rPr>
        <vertAlign val="superscript"/>
        <sz val="9"/>
        <color theme="1"/>
        <rFont val="GHEA Grapalat"/>
        <family val="3"/>
      </rPr>
      <t>17</t>
    </r>
  </si>
  <si>
    <r>
      <t>Տնտեսության իրական հատվածի աջակցության մասով նոր նախաձեռնությունների առնչությունը գործող իրավակարգավորումների հետ</t>
    </r>
    <r>
      <rPr>
        <vertAlign val="superscript"/>
        <sz val="9"/>
        <color theme="1"/>
        <rFont val="GHEA Grapalat"/>
        <family val="3"/>
      </rPr>
      <t>18</t>
    </r>
  </si>
  <si>
    <r>
      <t>6. Նկարագրությունը</t>
    </r>
    <r>
      <rPr>
        <b/>
        <vertAlign val="superscript"/>
        <sz val="10"/>
        <color theme="1"/>
        <rFont val="GHEA Grapalat"/>
        <family val="3"/>
      </rPr>
      <t>19</t>
    </r>
  </si>
  <si>
    <r>
      <t>7. Սպասվող օգուտները</t>
    </r>
    <r>
      <rPr>
        <b/>
        <vertAlign val="superscript"/>
        <sz val="10"/>
        <color theme="1"/>
        <rFont val="GHEA Grapalat"/>
        <family val="3"/>
      </rPr>
      <t>20</t>
    </r>
  </si>
  <si>
    <r>
      <t>8. Նոր նախաձեռնությունը չֆինանսավորելու դեպքում ծագող խնդիրները</t>
    </r>
    <r>
      <rPr>
        <b/>
        <vertAlign val="superscript"/>
        <sz val="10"/>
        <color theme="1"/>
        <rFont val="GHEA Grapalat"/>
        <family val="3"/>
      </rPr>
      <t>21</t>
    </r>
  </si>
  <si>
    <r>
      <t xml:space="preserve">Արդյունքային չափորոշիչները </t>
    </r>
    <r>
      <rPr>
        <vertAlign val="superscript"/>
        <sz val="10"/>
        <color theme="1"/>
        <rFont val="GHEA Grapalat"/>
        <family val="3"/>
      </rPr>
      <t xml:space="preserve">22 </t>
    </r>
  </si>
  <si>
    <r>
      <t>Միջոցառման ավարտի տարին</t>
    </r>
    <r>
      <rPr>
        <vertAlign val="superscript"/>
        <sz val="9"/>
        <color theme="1"/>
        <rFont val="GHEA Grapalat"/>
        <family val="3"/>
      </rPr>
      <t>23</t>
    </r>
  </si>
  <si>
    <r>
      <t xml:space="preserve">Պահանջվող ռեսուրսները </t>
    </r>
    <r>
      <rPr>
        <vertAlign val="superscript"/>
        <sz val="10"/>
        <color theme="1"/>
        <rFont val="GHEA Grapalat"/>
        <family val="3"/>
      </rPr>
      <t xml:space="preserve">24 </t>
    </r>
  </si>
  <si>
    <r>
      <t xml:space="preserve">Ֆինանսավորման աղբյուրը </t>
    </r>
    <r>
      <rPr>
        <vertAlign val="superscript"/>
        <sz val="10"/>
        <color theme="1"/>
        <rFont val="GHEA Grapalat"/>
        <family val="3"/>
      </rPr>
      <t>25</t>
    </r>
  </si>
  <si>
    <r>
      <t>Այլընտրանք # 2 (նվազագույն արդյունքների սցենար)</t>
    </r>
    <r>
      <rPr>
        <vertAlign val="superscript"/>
        <sz val="10"/>
        <color theme="1"/>
        <rFont val="GHEA Grapalat"/>
        <family val="3"/>
      </rPr>
      <t xml:space="preserve"> 26 </t>
    </r>
  </si>
  <si>
    <r>
      <t>13.Նոր նախաձեռնության իրականացման այլ եղանակներ արտահայտող այլընտրանքներ</t>
    </r>
    <r>
      <rPr>
        <b/>
        <vertAlign val="superscript"/>
        <sz val="10"/>
        <color theme="1"/>
        <rFont val="GHEA Grapalat"/>
        <family val="3"/>
      </rPr>
      <t>27</t>
    </r>
  </si>
  <si>
    <r>
      <t>14. Այլ անհրաժեշտ տեղեկատվություն և հիմնավորումներ</t>
    </r>
    <r>
      <rPr>
        <b/>
        <vertAlign val="superscript"/>
        <sz val="10"/>
        <color theme="1"/>
        <rFont val="GHEA Grapalat"/>
        <family val="3"/>
      </rPr>
      <t>28</t>
    </r>
  </si>
  <si>
    <t>Ծրագրի դասիչը</t>
  </si>
  <si>
    <t>Ծրագրի անվանումը</t>
  </si>
  <si>
    <t>Ծրագրի դասիչը՝</t>
  </si>
  <si>
    <t>Միջոցառման դասիչը՝</t>
  </si>
  <si>
    <t>Միջոցառման անվանումը՝</t>
  </si>
  <si>
    <t>Նկարագրությունը՝</t>
  </si>
  <si>
    <t>Արդյունքի չափորոշիչներ</t>
  </si>
  <si>
    <t>Արդյունքի չափորոշիչի անվանումը և չափման միավորը</t>
  </si>
  <si>
    <r>
      <t>Նպատակը</t>
    </r>
    <r>
      <rPr>
        <vertAlign val="superscript"/>
        <sz val="8"/>
        <color rgb="FF000000"/>
        <rFont val="GHEA Grapalat"/>
        <family val="3"/>
      </rPr>
      <t xml:space="preserve">1 </t>
    </r>
  </si>
  <si>
    <r>
      <t>Ծրագրի դասիչը</t>
    </r>
    <r>
      <rPr>
        <vertAlign val="superscript"/>
        <sz val="8"/>
        <color rgb="FF000000"/>
        <rFont val="GHEA Grapalat"/>
        <family val="3"/>
      </rPr>
      <t>2</t>
    </r>
  </si>
  <si>
    <r>
      <t>Ծրագրի անվանումը</t>
    </r>
    <r>
      <rPr>
        <vertAlign val="superscript"/>
        <sz val="8"/>
        <color rgb="FF000000"/>
        <rFont val="GHEA Grapalat"/>
        <family val="3"/>
      </rPr>
      <t>3</t>
    </r>
  </si>
  <si>
    <r>
      <t>Չափորոշիչը</t>
    </r>
    <r>
      <rPr>
        <vertAlign val="superscript"/>
        <sz val="8"/>
        <color theme="1"/>
        <rFont val="GHEA Grapalat"/>
        <family val="3"/>
      </rPr>
      <t>4</t>
    </r>
  </si>
  <si>
    <r>
      <t>Ցուցանիշը</t>
    </r>
    <r>
      <rPr>
        <vertAlign val="superscript"/>
        <sz val="8"/>
        <color theme="1"/>
        <rFont val="GHEA Grapalat"/>
        <family val="3"/>
      </rPr>
      <t>5</t>
    </r>
  </si>
  <si>
    <r>
      <t>Ժամկետը</t>
    </r>
    <r>
      <rPr>
        <vertAlign val="superscript"/>
        <sz val="8"/>
        <color theme="1"/>
        <rFont val="GHEA Grapalat"/>
        <family val="3"/>
      </rPr>
      <t>6</t>
    </r>
  </si>
  <si>
    <r>
      <t>Ցուցանիշը</t>
    </r>
    <r>
      <rPr>
        <vertAlign val="superscript"/>
        <sz val="8"/>
        <color theme="1"/>
        <rFont val="GHEA Grapalat"/>
        <family val="3"/>
      </rPr>
      <t>7</t>
    </r>
  </si>
  <si>
    <r>
      <t>Ժամկետը</t>
    </r>
    <r>
      <rPr>
        <vertAlign val="superscript"/>
        <sz val="8"/>
        <color theme="1"/>
        <rFont val="GHEA Grapalat"/>
        <family val="3"/>
      </rPr>
      <t>8</t>
    </r>
  </si>
  <si>
    <r>
      <t>Կապը ՀՀ կառավարության ծրագրով  և ՀՀ գործող այլ ռազմավարական փաստաթղթերով սահմանված ՀՀ կառավարության քաղաքականության նպատակների և թիրախների հետ</t>
    </r>
    <r>
      <rPr>
        <vertAlign val="superscript"/>
        <sz val="8"/>
        <rFont val="GHEA Grapalat"/>
        <family val="3"/>
      </rPr>
      <t>9</t>
    </r>
  </si>
  <si>
    <r>
      <t>Կապը ՄԱԿ-ի կայուն զարգացման նպատակների և ցուցանիշների հետ</t>
    </r>
    <r>
      <rPr>
        <vertAlign val="superscript"/>
        <sz val="8"/>
        <color rgb="FF000000"/>
        <rFont val="GHEA Grapalat"/>
        <family val="3"/>
      </rPr>
      <t>10</t>
    </r>
  </si>
  <si>
    <t>Ձևաչափ N 1. Նոր նախաձեռնությունների գծով ամփոփ տեղեկատվություն</t>
  </si>
  <si>
    <r>
      <t>2026թ. 
(հաստատված)</t>
    </r>
    <r>
      <rPr>
        <vertAlign val="superscript"/>
        <sz val="10"/>
        <color theme="1"/>
        <rFont val="GHEA Grapalat"/>
        <family val="3"/>
      </rPr>
      <t>2</t>
    </r>
  </si>
  <si>
    <r>
      <t>2026թ. 
(բազային)</t>
    </r>
    <r>
      <rPr>
        <vertAlign val="superscript"/>
        <sz val="10"/>
        <color theme="1"/>
        <rFont val="GHEA Grapalat"/>
        <family val="3"/>
      </rPr>
      <t>3</t>
    </r>
  </si>
  <si>
    <r>
      <t>Միջոցառման գծով առաջարկը ներառյալ բազային բյուջեի ընդլայնումները</t>
    </r>
    <r>
      <rPr>
        <vertAlign val="superscript"/>
        <sz val="10"/>
        <color theme="1"/>
        <rFont val="GHEA Grapalat"/>
        <family val="3"/>
      </rPr>
      <t>4</t>
    </r>
    <r>
      <rPr>
        <sz val="10"/>
        <color theme="1"/>
        <rFont val="GHEA Grapalat"/>
        <family val="3"/>
      </rPr>
      <t>, նոր նախաձեռնությունները</t>
    </r>
  </si>
  <si>
    <r>
      <t>Ծախսային խնայողության գծով առաջարկը (-)</t>
    </r>
    <r>
      <rPr>
        <vertAlign val="superscript"/>
        <sz val="10"/>
        <color theme="1"/>
        <rFont val="GHEA Grapalat"/>
        <family val="3"/>
      </rPr>
      <t>5</t>
    </r>
  </si>
  <si>
    <r>
      <t>Միջոցառման հիմքում դրված ծախսային պարտավորության բնույթը</t>
    </r>
    <r>
      <rPr>
        <vertAlign val="superscript"/>
        <sz val="10"/>
        <color theme="1"/>
        <rFont val="GHEA Grapalat"/>
        <family val="3"/>
      </rPr>
      <t>6</t>
    </r>
  </si>
  <si>
    <r>
      <t xml:space="preserve"> Միջոցառման տեսակը</t>
    </r>
    <r>
      <rPr>
        <vertAlign val="superscript"/>
        <sz val="10"/>
        <rFont val="GHEA Grapalat"/>
        <family val="3"/>
      </rPr>
      <t>1</t>
    </r>
  </si>
  <si>
    <t>ՄԱՍ 1. ՊԵՏԱԿԱՆ ՄԱՐՄՆԻ ԿՈՂՄԻՑ ԻՐԱԿԱՆԱՑՎՈՂ ԲՅՈՒՋԵՏԱՅԻՆ ԾՐԱԳՐԵՐԸ ԵՎ ՄԻՋՈՑԱՌՈՒՄՆԵՐԸ</t>
  </si>
  <si>
    <r>
      <t>Ծրագրի միջոցառումները</t>
    </r>
    <r>
      <rPr>
        <b/>
        <vertAlign val="superscript"/>
        <sz val="10"/>
        <color theme="1"/>
        <rFont val="GHEA Grapalat"/>
        <family val="3"/>
      </rPr>
      <t>1</t>
    </r>
  </si>
  <si>
    <t xml:space="preserve">2026թ. (պլան) </t>
  </si>
  <si>
    <t>2025թ.  (փաստացի)</t>
  </si>
  <si>
    <t xml:space="preserve">2025թ.  (փաստացի) </t>
  </si>
  <si>
    <r>
      <t>Միջոցառումն իրականացնողի անվանումը</t>
    </r>
    <r>
      <rPr>
        <vertAlign val="superscript"/>
        <sz val="8"/>
        <color theme="1"/>
        <rFont val="GHEA Grapalat"/>
        <family val="3"/>
      </rPr>
      <t>3</t>
    </r>
  </si>
  <si>
    <r>
      <t>Արդյունքի չափորոշիչի տեսակը</t>
    </r>
    <r>
      <rPr>
        <vertAlign val="superscript"/>
        <sz val="8"/>
        <color rgb="FF000000"/>
        <rFont val="GHEA Grapalat"/>
        <family val="3"/>
      </rPr>
      <t>4</t>
    </r>
  </si>
  <si>
    <t>Միջոցառման տեսակը</t>
  </si>
  <si>
    <t>Միջոցառումն իրականացնողի անվանումը</t>
  </si>
  <si>
    <t>Արդյունքի չափորոշիչի տեսակը</t>
  </si>
  <si>
    <t>Միջոցառման վրա կատարվող ծախսը</t>
  </si>
  <si>
    <r>
      <t>Ձևաչափ 1. Արտաքին աղբյուրներից ստացվող նպատակային վարկային և դրամաշնորհային ծախսային ծրագրեր</t>
    </r>
    <r>
      <rPr>
        <b/>
        <vertAlign val="superscript"/>
        <sz val="10"/>
        <rFont val="GHEA Grapalat"/>
        <family val="3"/>
      </rPr>
      <t>1</t>
    </r>
  </si>
  <si>
    <r>
      <t xml:space="preserve">Տնտեսագիտական դասակարգման </t>
    </r>
    <r>
      <rPr>
        <vertAlign val="superscript"/>
        <sz val="8"/>
        <rFont val="GHEA Grapalat"/>
        <family val="3"/>
      </rPr>
      <t>2</t>
    </r>
  </si>
  <si>
    <t>Ձևաչափ 2. Արտաքին աղբյուրներից ստացվող միջոցների հաշվին իրականացվող ենթավարկային ծրագրերը1</t>
  </si>
  <si>
    <t>ՄԱՍ 2 ՊԵՏԱԿԱՆ ՄԱՐՄՆԻ ԾՐԱԳՐԵՐԻ ԳԾՈՎ ՎԵՐՋՆԱԿԱՆ ԱՐԴՅՈՒՆՔԻ ՑՈՒՑԱՆԻՇՆԵՐԸ</t>
  </si>
  <si>
    <r>
      <t>ՄԱՍ 3. ՊԵՏԱԿԱՆ ՄԱՐՄՆԻ ԳԾՈՎ ԱՐԴՅՈՒՆՔԱՅԻՆ (ԿԱՏԱՐՈՂԱԿԱՆ) ՑՈՒՑԱՆԻՇՆԵՐԸ</t>
    </r>
    <r>
      <rPr>
        <vertAlign val="superscript"/>
        <sz val="11"/>
        <color theme="1"/>
        <rFont val="Calibri"/>
        <family val="2"/>
        <scheme val="minor"/>
      </rPr>
      <t xml:space="preserve"> 21</t>
    </r>
  </si>
  <si>
    <t>3. Ընդամենը ներկայացված ընդհանուր ծախսերը` 2027-2029 թթ. ՄԺԾԾ համար (տող 3.1 + տող 3.2 + տող 3.3.)</t>
  </si>
  <si>
    <t>2027-2029թթ. ընդհանուր ծախսերի համեմատությունը ՀՀ 2026թ. պետական բյուջեով հաստատված 2026 թվականի բյուջեի և 2027-2028 թվականների կողմնորոշիչ չափաքանակների հետ</t>
  </si>
  <si>
    <t>*1-ին և 5-րդ տողերը լրացվում են, եթե հայտատու մարմնին տրամադրվել է  նախնական ընդհանուր կողմնորոշիչ չափաքանակ</t>
  </si>
  <si>
    <t>Քաղաքացիական կացության ակտերի գրանցման, տեղեկանքների տրամադրման, ակտային գրանցումների վերականգնման, ակտային գրանցումներում ուղղումների, փոփոխությունների կատարման համար համայնքի ղեկավարին պատվիրակված լիազորությունների իրականացման ապահովում</t>
  </si>
  <si>
    <t>Ծառայությունների մատուցում</t>
  </si>
  <si>
    <t>Քաղաքացիական կացության ակտերի գրանցում</t>
  </si>
  <si>
    <t>ՔԿԱԳ գրանցման  ՏԻՄ սպասրկման կենտրոններ</t>
  </si>
  <si>
    <t>Գրանցումների, վկայականների  կրկնօրինակների և տեղեկանքների թիվ, հատ</t>
  </si>
  <si>
    <t xml:space="preserve"> Մատուցվող ծառայությունների  ավտոմոտացման մակարդակը, տոկոս</t>
  </si>
  <si>
    <t xml:space="preserve"> 1.Ծննդի, հայրության որոշման, որդեգրման, մահվան պետական գրանցումներ, դիմումը ներկայացնելուց հետո, օր</t>
  </si>
  <si>
    <t xml:space="preserve"> 2.Ամուսնության պետական գրանցում` դիմողի ցանկությամբ, դիմումը ներկայացնելուց հետո, օր</t>
  </si>
  <si>
    <t xml:space="preserve"> 3.Ամուսնալուծության պետական գրանցում` դիմողի ցանկությամբ, դիմումը ներկայացնելուց հետո, օր</t>
  </si>
  <si>
    <t xml:space="preserve"> 4.Անվան փոխման գրանցում, դիմումը ներկայացնելուց հետո, առավելագույն ժամկետ, օր</t>
  </si>
  <si>
    <t xml:space="preserve"> 1.ՔԿԱԳ էլեկտրոնային կառավարման համակարգում առկա լինելու դեպքում` դիմումը ներկայացնելուց հետո, օր</t>
  </si>
  <si>
    <t xml:space="preserve"> 2.ՔԿԱԳ էլեկտրոնային կառավարման համակարգում բացակայության դեպքում` դիմումը ներկայացնելուց հետո, օր</t>
  </si>
  <si>
    <t xml:space="preserve"> Առավելագույն  ժամկետից ուշ կատարված գրանցումների  և տրամադրվող տեղեկանքների տեսակարար կշիռը   ընդհանուրի մեջ, տոկոս</t>
  </si>
  <si>
    <t xml:space="preserve"> Մատուցված ծառայությունների դիմաց ներկայացված  բողոքների քանակը , տոկոս</t>
  </si>
  <si>
    <t xml:space="preserve"> Ընդհանուր բողոքների թվի մեջ նույնատիպ բողոքների կրկնության տոկոսը</t>
  </si>
  <si>
    <t>Քանակական</t>
  </si>
  <si>
    <t>Որակական</t>
  </si>
  <si>
    <t>Ժամկետային</t>
  </si>
  <si>
    <t>140332</t>
  </si>
  <si>
    <t>100</t>
  </si>
  <si>
    <t>1</t>
  </si>
  <si>
    <t>1-180</t>
  </si>
  <si>
    <t>30-180</t>
  </si>
  <si>
    <t>15</t>
  </si>
  <si>
    <t>3</t>
  </si>
  <si>
    <t>5</t>
  </si>
  <si>
    <t>160000</t>
  </si>
  <si>
    <t>Արդարադատության ոլորտում քաղաքականության  մշակում, ծրագրերի համակարգում, խորհրդատվության և մոնիտորինգի իրականացում</t>
  </si>
  <si>
    <t>Ոլորտի քաղաքականության, խորհրդատվության, մոնիտորինգի, արդարադատության ծրագրերի համակարգման ծառայություններ</t>
  </si>
  <si>
    <t>ՀՀ արդարադատության նախարարություն</t>
  </si>
  <si>
    <t>Իրավական ակտերի նախագծերի մշակում, (փաստաթղթերի և/կամ ստանդարտների ընդհանուր թիվը) քանակ, հատ</t>
  </si>
  <si>
    <t>Պետական փորձագիտական եզրակացությունների, կարծիքների, դիրքորշումների տրամադրում, քանակ, հատ</t>
  </si>
  <si>
    <t>Պետական ռեգիստրում գրանցման ենթակա սուբյեկտների պետական գրանցում և նրանց առանձնացված ստորաբաժանումների հաշվառում,սուբյեկտների քանակ,հատ</t>
  </si>
  <si>
    <t>Իրավաբանական անձանց պետական միասնական և պետական գրանցամատյաններից մեկ սուբյեկտի վերաբերյալ պետական ռեգիստրում ապահովող տեղեկությունների տրամադրում</t>
  </si>
  <si>
    <t>Պետական փորձագիտական եզրակացությունների տրամադրման միջին ժամկետ, օր</t>
  </si>
  <si>
    <t>Կուսակցությունների և արհմիությունների գրանցում, ժամկետ , օր</t>
  </si>
  <si>
    <t>Առանձնացված ստորաբաժանումների, հիմնարկների գրանցում, ժամկետ.օր</t>
  </si>
  <si>
    <t>Առևտրային կազմակերպությունների  գրանցում, ժամկետ.օր</t>
  </si>
  <si>
    <t>Անհատ ձեռնարկատերերի գրանցում, ժամկետ. օր</t>
  </si>
  <si>
    <t>Քաղաքացիների ընդունելություն, մարդ</t>
  </si>
  <si>
    <t>Դիմումների և բողոքների ուսումնասիրում, հատ</t>
  </si>
  <si>
    <t>Մշակված իրավական ակտերի նախագծերից ընդունվածների տեսակարար կիշիռը, տոկոս</t>
  </si>
  <si>
    <t>Պետական ռեգիստրում գրանցման և հաշվառման  մերժում  ստացած սուբյեկտների և ստորաբաժանումների տեսակարար կշիռը, տոկոս</t>
  </si>
  <si>
    <t>Նախատեսվածից ավելի ուշ ժամկետում պատասխանված գրությունների տեսակարար կշիռը ընդհանուրի մեջ, տոկոս</t>
  </si>
  <si>
    <t>Դատաիրավական բարեփոխումներին  ուղղված միջոցառումների կատարման տեսակարար կշիռը, տոկոս</t>
  </si>
  <si>
    <t>Կոռուպցիայի դեմ  պայքարի ռազմավարությունից  բխող միջոցառումների կատարման տեսակարար կշիռը, տոկոս</t>
  </si>
  <si>
    <t>ԲԳԿ-ի գծով հաստատված բյուջեի նկատմամբ կատարման նվազագույն տոկոս</t>
  </si>
  <si>
    <t>200</t>
  </si>
  <si>
    <t>5000</t>
  </si>
  <si>
    <t>72100</t>
  </si>
  <si>
    <t>18300</t>
  </si>
  <si>
    <t xml:space="preserve">   10-25</t>
  </si>
  <si>
    <t xml:space="preserve">   1-2</t>
  </si>
  <si>
    <t>55</t>
  </si>
  <si>
    <t>4000</t>
  </si>
  <si>
    <t>80</t>
  </si>
  <si>
    <t>0.5</t>
  </si>
  <si>
    <t>10</t>
  </si>
  <si>
    <t>75</t>
  </si>
  <si>
    <t>90</t>
  </si>
  <si>
    <t>310</t>
  </si>
  <si>
    <t>4782</t>
  </si>
  <si>
    <t>66723</t>
  </si>
  <si>
    <t>20491</t>
  </si>
  <si>
    <t>10-25</t>
  </si>
  <si>
    <t>1-2</t>
  </si>
  <si>
    <t>70</t>
  </si>
  <si>
    <t>3172</t>
  </si>
  <si>
    <t>71</t>
  </si>
  <si>
    <t>42.9</t>
  </si>
  <si>
    <t>73.3</t>
  </si>
  <si>
    <t>104.4</t>
  </si>
  <si>
    <t>Անձնական տվյալների պաշտպանության իրականացում</t>
  </si>
  <si>
    <t>Անձնական տվյալների պաշտպանության հետ կապված հարաբերությունների սուբյեկտների իրավունքների պաշտպանության ապահովում</t>
  </si>
  <si>
    <t>ՀՀ արդարադատության նախարարության անձնական տվյալների պաշտպանության գործակալություն</t>
  </si>
  <si>
    <t>Անձնական տվյալների մշակողների ռեեստրի վարում, ստացված ծանուցումների քանակ, հատ</t>
  </si>
  <si>
    <t>Հարուցված վարույթների թիվ, հատ</t>
  </si>
  <si>
    <t>Տրամադրվող խորհրդատվությունների (խորհրդատվություն սստացած անձանց) թիվը (ներառյալ ուսուցումների միջոցով), հատ (մասնակից)</t>
  </si>
  <si>
    <t>Առաջարկությունների, տեղեկանքների, գրությունների, կարծիքների նախապատրաստում, հատ</t>
  </si>
  <si>
    <t>Տեղեկություն ստանալու հարցումների, գրավոր խորհդատվությունների պատասխանների միջին ժամկետ, օր ((5+30)/2)</t>
  </si>
  <si>
    <t>Դիմումների կամ այլ հաղորդումների քննություններ` բացառությամբ դիմումի հիման վրա հարուցված վարույթները</t>
  </si>
  <si>
    <t>Պետական և տեղական ինքնակառավարման մարմինների, պետական և համայնքային հիմնարկների և կազմակերպությունների կողմից դատական կարգով բողոքարկված որոշումները,տոկոս</t>
  </si>
  <si>
    <t>53</t>
  </si>
  <si>
    <t>26</t>
  </si>
  <si>
    <t>1370</t>
  </si>
  <si>
    <t>528</t>
  </si>
  <si>
    <t>38</t>
  </si>
  <si>
    <t>0</t>
  </si>
  <si>
    <t>150</t>
  </si>
  <si>
    <t>2000</t>
  </si>
  <si>
    <t>210</t>
  </si>
  <si>
    <t>35</t>
  </si>
  <si>
    <t>7</t>
  </si>
  <si>
    <t>Աջակցություն օրենսդրության զարգացման և իրավական հետազոտությունների կենտրոնի գործունեությանը</t>
  </si>
  <si>
    <t>Օրենսդրության զարգացման և իրավական հետազոտությունների կենտրոնի գործունեության ապահովում</t>
  </si>
  <si>
    <t>Օրենսդրության զարգացման կենտրոն հիմնադրամ</t>
  </si>
  <si>
    <t>Նորմատիվ իրավական ակտերի, հայեցակարգերի, ռազմավարական փաստաթղթերի, որոշումների նախագծերի մշակում կամ մասնակցություն մշակմանը, թիվ, հատ</t>
  </si>
  <si>
    <t>Նորմատիվ իրավական ակտերի մշտադիտարկում , հատ</t>
  </si>
  <si>
    <t>Հանրային քննարկումների կազմակեպում,մասնակիցների թվաքանակ</t>
  </si>
  <si>
    <t>Մշակվող նորմատիվ իրավական ակտերի, իրավական ակտերում փոփոխություններ և լրացումներ իրականացնելու նպատակով վեր հանված հարցերին արձագանքում,տոկոսը</t>
  </si>
  <si>
    <t>Մշտադիտարկման արդյունքում բարեփոխված նորմատիվ իրավական ակտեր, տոկոս</t>
  </si>
  <si>
    <t>Նախագծերի մեջ քննարկումների ընթացքում բացահայտված առաջարկների ներառում, տոկոս</t>
  </si>
  <si>
    <t>177</t>
  </si>
  <si>
    <t>25</t>
  </si>
  <si>
    <t>1136</t>
  </si>
  <si>
    <t>50</t>
  </si>
  <si>
    <t>ՀՀ արդարադատության նախարարության կարողությունների զարգացում և տեխնիկական հագեցվածության ապահովում</t>
  </si>
  <si>
    <t>ՀՀ արդարադատության նախարարության աշխատանքային պայմանների բարելավման համար վարչական սարքավորումների ձեռք բերում</t>
  </si>
  <si>
    <t>Պետական մարմինների կողմից օգտագործվող ոչ ֆինանսական ակտիվների հետ գործառնություններ</t>
  </si>
  <si>
    <t xml:space="preserve"> Սարքավորումների ծառայության կանխատեսվող միջին ժամկետ, տարի</t>
  </si>
  <si>
    <t xml:space="preserve"> Աշխատակազմի տեխնիկական հագեցվածություն, տոկոս</t>
  </si>
  <si>
    <t>Արդարադատության նախարարության շենքային պայմանների  բարելավում</t>
  </si>
  <si>
    <t>Արդարադատության նախարարության շենքերի նորոգում, հիմնանորոգում, կառուցում և նախագծանախահաշվային փաստաթղթերի ձեռքբերում</t>
  </si>
  <si>
    <t>Նախագծանախահաշվայինփաստաթղթերի կազմում, հատ</t>
  </si>
  <si>
    <t>Շինարարական աշխատանքների ավարտվածության աստիճանը, տոկոս</t>
  </si>
  <si>
    <t>Դատական և հանրային պաշտպանություն</t>
  </si>
  <si>
    <t>Հանրային պաշտպանության ծառայություններ</t>
  </si>
  <si>
    <t>Օրենսդրությամբ սահմանված դեպքերում քաղաքացիներին անվճար իրավաբանական ծառայությունների տրամադրում</t>
  </si>
  <si>
    <t>ՀՀ փաստաբանների պալատ ՀԿ Հանրային պաշտպանի գրասենյակ</t>
  </si>
  <si>
    <t>Վարույթ ընդունած գործերի թիվը, հատ,այդ թվում</t>
  </si>
  <si>
    <t>Քրեական գործերի թիվ, հատ</t>
  </si>
  <si>
    <t>Քաղաքացիական գործերի թիվ, հատ</t>
  </si>
  <si>
    <t>Մերժված և դադարեցված դիմումների թիվը</t>
  </si>
  <si>
    <t>Հանրային պաշտպանների դեմ բողոքների քանակը, հատ</t>
  </si>
  <si>
    <t>Գոհունակության ցուցանիշ` վարած գործերի և հանրային պաշտպանների դեմ բողոքների քանակի տարբերության հարաբերակցությունը վարած գործերի նկատմամբ, տոկոս</t>
  </si>
  <si>
    <t>32447</t>
  </si>
  <si>
    <t>24911</t>
  </si>
  <si>
    <t>7536</t>
  </si>
  <si>
    <t>41</t>
  </si>
  <si>
    <t>99.7</t>
  </si>
  <si>
    <t>19600</t>
  </si>
  <si>
    <t>14100</t>
  </si>
  <si>
    <t>5500</t>
  </si>
  <si>
    <t>980</t>
  </si>
  <si>
    <t>95</t>
  </si>
  <si>
    <t>Սնանկության գործերով կառավարչական ծառայությունների ձեռքբերում</t>
  </si>
  <si>
    <t>Օրենսդրությամբ (օրենքներով և կառավարության որոշումներով) նախատեսված օժանդակություն և փոխհատուցումներ</t>
  </si>
  <si>
    <t>Սնանկության գործերի քանակը</t>
  </si>
  <si>
    <t>Տրանսֆերտի վճարման հաճախականությունը</t>
  </si>
  <si>
    <t>1539</t>
  </si>
  <si>
    <t>ըստ պահանջի</t>
  </si>
  <si>
    <t>1133</t>
  </si>
  <si>
    <t>Փորձաքննությունների ծառայությունների տրամադրում</t>
  </si>
  <si>
    <t>Քրեական հետապնդում, վարչական վարույթ իրականացնող մարմինների կամ քրեական գործերով դատարանների որոշումների հիման վրա փորձագիտական հետազոտությունների իրականացում և դրա արդյունքում փորձագետի եզրակացությունների տրամադրում:</t>
  </si>
  <si>
    <t>Մրցույթի արդյունքում ընտրված կազմակերպություն</t>
  </si>
  <si>
    <t>Փորձաքննությունների ընդհանուր թիվը (հատ)</t>
  </si>
  <si>
    <t>Փորձաքննությամբ լուծված հարցերի տեսակարար կշիռը լուծման առաջադրված հարցերի ընդհանուր քանակի մեջ, տոկոս</t>
  </si>
  <si>
    <t>Եզրակացությունների տրամադրման միջին ժամկետը նմուշի ստացման օրվանից (օր)</t>
  </si>
  <si>
    <t>30 օրը գերազանցող ժամկետում ավարտված փորձաքննությունների տեսակարար կշիռը, տոկոս</t>
  </si>
  <si>
    <t>Մինչև 10 օրվա ընթացքում ավարտված փորձաքննությունները, տոկոս</t>
  </si>
  <si>
    <t>Մեկ փորձաքննության կատարման  միջին արժեք, դրամ</t>
  </si>
  <si>
    <t>13346</t>
  </si>
  <si>
    <t>64.2</t>
  </si>
  <si>
    <t>8550</t>
  </si>
  <si>
    <t>75.9</t>
  </si>
  <si>
    <t>Աջակցություն «Արբիտրաժի և հաշտարարության հայաստանյան կենտրոն»  հիմնադրամի գործունեությանը</t>
  </si>
  <si>
    <t xml:space="preserve">«Արբիտրաժի և հաշտարարության հայաստանյան կենտրոն» հիմնադրամի գործունեության ապահովում </t>
  </si>
  <si>
    <t>«Արբիտրաժի և հաշտարարության հայաստանյան կենտրոն»  հիմնադրամ</t>
  </si>
  <si>
    <t xml:space="preserve"> Հեռարձակված իրազեկման տեսահոլովակներ, հատ</t>
  </si>
  <si>
    <t>Բիզնես գործունեություն իրականացնողների հետ տեղեկատվական հանդիպումներ, հատ</t>
  </si>
  <si>
    <t>Քննվող վեճ կենտրոնում</t>
  </si>
  <si>
    <t>Ուսանողների տեղեկատվական այց կենտրոն,  այց,</t>
  </si>
  <si>
    <t>Գործերի կառավարման էլեկտրոնային համակարգի ներդրում և գործարկում; համակարգ,</t>
  </si>
  <si>
    <t>28</t>
  </si>
  <si>
    <t>20</t>
  </si>
  <si>
    <t>472</t>
  </si>
  <si>
    <t>11</t>
  </si>
  <si>
    <r>
      <t xml:space="preserve">Միջոցառման տեսակը </t>
    </r>
    <r>
      <rPr>
        <vertAlign val="superscript"/>
        <sz val="8"/>
        <color theme="1"/>
        <rFont val="Calibri"/>
        <family val="2"/>
        <scheme val="minor"/>
      </rPr>
      <t>2</t>
    </r>
  </si>
  <si>
    <t>Քրեակատարողական ծառայություններ</t>
  </si>
  <si>
    <t>Դատապարտյալների և կալանավորված անձանց վերահսկողություն, կալանավայրերում դատապարտյալների և կալանավորված անձանց պահման պայմանների ապահովում, դատապարտյալների սոցիալ- հոգեբանական վերականգնում, ուսուցում, վերասոցիալականացում</t>
  </si>
  <si>
    <t>Քրեակատարողական ծառայություն</t>
  </si>
  <si>
    <t xml:space="preserve">  Դատապարտյալների և կալանքի տակ գտնվող անձանց թիվը</t>
  </si>
  <si>
    <t xml:space="preserve"> այդ թվում կանայք</t>
  </si>
  <si>
    <t>Կալանավորված անձանց և դատապարտյալներին տրամադրված մեկնումների թիվը</t>
  </si>
  <si>
    <t xml:space="preserve">ՔԿՀ-ում մշակութային (համերգներ, ներկայացումներ, ցուցահանդեսներ), մարզական և այլ միջոցառումների թիվը </t>
  </si>
  <si>
    <t xml:space="preserve">ՔԿՀ-ում մշակութային (համերգներ, ներկայացումներ, ցուցահանդեսներ), մարզական և այլ միջոցառումներին մասնակիցների թիվը </t>
  </si>
  <si>
    <t xml:space="preserve"> ՔԿՀ¬ում միջին մասնագիտական/տեխնիկական կրթություն ստացող դատապարտյալների թիվը, մարդ</t>
  </si>
  <si>
    <t xml:space="preserve"> Կալանավորված անձանց և դատապարտյալներին տրամադրված իրավաբանական խորհրդատվությունների թիվը</t>
  </si>
  <si>
    <t>Կալանավորված անձանց և դատապարտյալներին տրամադրված սոցիալական խորհրդատվությունների թիվը</t>
  </si>
  <si>
    <t xml:space="preserve"> Կալանավորված անձանց և դատապարտյալներին տրամադրված հոգեբանական   խորհրդատվությունների թիվը</t>
  </si>
  <si>
    <t>ՔԿՀ-ում աշխատանքներում ընդգրկված կալանավորված անձանց և դատապարտյալների թիվը</t>
  </si>
  <si>
    <t xml:space="preserve">  ՔԿՀ-ում աշխատանքներում ընդգրկված կալանավորված անձանց և դատապարտյալների տեսակարար կշիռն ընդհանուրի մեջ, տոկոս</t>
  </si>
  <si>
    <t xml:space="preserve"> տղամարդկանց</t>
  </si>
  <si>
    <t xml:space="preserve"> ՔԿՀ-ում կրթություն (հանրակրթություն, մասնագիտական կրթական ծրագրեր), ստացող դատապարտյաների  տեսակարար կշիռն ընդհանուրի մեջ, տոկոս</t>
  </si>
  <si>
    <t>ՔԿՀ-ում  մշակութային  (համերգներ, ներկայացումներ, ցուցահանդեսներ),  մարզական  և այլ միջոցառումներին մասնակցած դատապարտյալների տեսակարար կշիռն ընդհանուր դատապարտյալների մեջ, տոկոս</t>
  </si>
  <si>
    <t>2807</t>
  </si>
  <si>
    <t>72</t>
  </si>
  <si>
    <t>206</t>
  </si>
  <si>
    <t>6</t>
  </si>
  <si>
    <t>445</t>
  </si>
  <si>
    <t>6720</t>
  </si>
  <si>
    <t>156</t>
  </si>
  <si>
    <t>7535</t>
  </si>
  <si>
    <t>733</t>
  </si>
  <si>
    <t>704</t>
  </si>
  <si>
    <t>6844</t>
  </si>
  <si>
    <t>557</t>
  </si>
  <si>
    <t>444</t>
  </si>
  <si>
    <t>60</t>
  </si>
  <si>
    <t>15.8</t>
  </si>
  <si>
    <t>83</t>
  </si>
  <si>
    <t>14.2</t>
  </si>
  <si>
    <t>97.2</t>
  </si>
  <si>
    <t>2850</t>
  </si>
  <si>
    <t>250</t>
  </si>
  <si>
    <t>40</t>
  </si>
  <si>
    <t>160</t>
  </si>
  <si>
    <t>2300</t>
  </si>
  <si>
    <t>260</t>
  </si>
  <si>
    <t>500</t>
  </si>
  <si>
    <t>3600</t>
  </si>
  <si>
    <t>3800</t>
  </si>
  <si>
    <t>490</t>
  </si>
  <si>
    <t>17.1</t>
  </si>
  <si>
    <t>15.6</t>
  </si>
  <si>
    <t>9.1</t>
  </si>
  <si>
    <t>6.5</t>
  </si>
  <si>
    <t>80.7</t>
  </si>
  <si>
    <t>Պրոբացիայի ծառայություններ</t>
  </si>
  <si>
    <t>Քրեական արդարադատության իրականացման աջակցություն, հասարակության անվտանգության ապահովումը` կրկնահանցագործության կանխարգելման և կրճատման միջոցով, պատժի ենթարկված անձի վերասոցիալականացում</t>
  </si>
  <si>
    <t>Պրոբացիայի ծառայություն</t>
  </si>
  <si>
    <t>12</t>
  </si>
  <si>
    <t>97</t>
  </si>
  <si>
    <t>30</t>
  </si>
  <si>
    <t>50/50</t>
  </si>
  <si>
    <t>Պրոբացիայի շահառուների վերասոցիալականացման և հասարակություն վերաինտեգրման միջոցառումներին և ծրագրերին կին և տղամարդ մասնակիցների հարաբերակցություն, տոկոս</t>
  </si>
  <si>
    <t>Իրավախախտում կատարած անձանց գեղագիտական դաստիարակության և կրթական ծրագրերի իրականացում</t>
  </si>
  <si>
    <t xml:space="preserve">Քրեակատարողական հիմնարկներում գտնվող իրավախախտում կատարած անձանց գեղագիտական դաստիարակության և կրթության ծրագրերի իրականացում </t>
  </si>
  <si>
    <t xml:space="preserve">Մասնագիտացված կազմակերպություն </t>
  </si>
  <si>
    <t>Գեղագիտական դաստիարակության  և կրթական ծրագրերում ընդգրկված իրավախախտում կատարած անձանց թիվը ունկնդիր, այդ թվում</t>
  </si>
  <si>
    <t xml:space="preserve"> կանայք, տոկոս</t>
  </si>
  <si>
    <t xml:space="preserve"> տղամարդիկ, տոկոս</t>
  </si>
  <si>
    <t xml:space="preserve"> Դասընթացում ընդգրկված առարկայական ծրագրերի թիվը, հատ</t>
  </si>
  <si>
    <t xml:space="preserve"> Դասավանդվող մասնագիտական խմբերի թիվը, հատ</t>
  </si>
  <si>
    <t xml:space="preserve"> Դասընթացների տևողությունը, ակադեմիական ժամ</t>
  </si>
  <si>
    <t xml:space="preserve"> Տարեկան հաստատված ծրագրերին մասնակցած և հավաստագրեր ստացած ունկնդիրների տեսակարար կշիռը մասնակիցների ընդհանուր թվաքանակի մեջ, տոկոս</t>
  </si>
  <si>
    <t xml:space="preserve"> Իրավախախտում կատարած անձանց վերասոցիալականացման  և  կրթական ծրագրերով ուսուցման միջին տրողությունը, ամիս</t>
  </si>
  <si>
    <t>Իրավախախտում կատարած մեկ անձի հաշվով վերասոցիալականացման ու ուսուցման միջին արժեքը, հազ.դրամ</t>
  </si>
  <si>
    <t xml:space="preserve"> Քրեակատարողական հիմնարկներում գտնվող դատապարտյալների  հանրակրթության իրականացում` առանց տարիքային սահմանափակման (անձ)</t>
  </si>
  <si>
    <t xml:space="preserve">  Դասավանդվող մասնագիտական խմբերի թիվը, հատ</t>
  </si>
  <si>
    <t xml:space="preserve"> Քրեակատարողական հիմնարկներում գտնվող դատապարտյալների հանրակրթության ծրագրերի իրականացում   առանց տարիքային սահմանափակման ծրագրերով ուսուցման միջին տևողությունը, ամիս</t>
  </si>
  <si>
    <t xml:space="preserve"> Քրեակատարողական հիմնարկներում գտնվող դատապարտյալների հանրակրթության  ծրագրում ընդգրկված, մեկ դասարանի հաշվով  ուսուցման միջին արժեքը, հազ.դրամ</t>
  </si>
  <si>
    <t>256</t>
  </si>
  <si>
    <t>89</t>
  </si>
  <si>
    <t>22</t>
  </si>
  <si>
    <t>33</t>
  </si>
  <si>
    <t>7200</t>
  </si>
  <si>
    <t>74</t>
  </si>
  <si>
    <t>2405.1</t>
  </si>
  <si>
    <t>98</t>
  </si>
  <si>
    <t>94</t>
  </si>
  <si>
    <t>13</t>
  </si>
  <si>
    <t>6055</t>
  </si>
  <si>
    <t>63</t>
  </si>
  <si>
    <t>4730.3</t>
  </si>
  <si>
    <t>180</t>
  </si>
  <si>
    <t xml:space="preserve"> 20</t>
  </si>
  <si>
    <t xml:space="preserve"> 80</t>
  </si>
  <si>
    <t xml:space="preserve"> 100</t>
  </si>
  <si>
    <t xml:space="preserve"> 5</t>
  </si>
  <si>
    <t xml:space="preserve"> 95</t>
  </si>
  <si>
    <t xml:space="preserve"> 13</t>
  </si>
  <si>
    <t xml:space="preserve"> 26</t>
  </si>
  <si>
    <t xml:space="preserve"> 5680</t>
  </si>
  <si>
    <t xml:space="preserve"> 12</t>
  </si>
  <si>
    <t>ՀՀ արդարադատության նախարարության պրոբացիայի ծառայության կարողությունների զարգացում և տեխնիկական հագեցվածության ապահովում</t>
  </si>
  <si>
    <t>ՀՀ արդարադատության նախարարության  պրոբացիայի ծառայության համար վարչական և այլ  սարքավորումների ձեռք բերում</t>
  </si>
  <si>
    <t>Հատուկ նշանակության էլեկտրական ապրանքներ,  հատ</t>
  </si>
  <si>
    <t xml:space="preserve">  Սարքավորումների ծառայության կանխատեսվող միջին ժամկետ, տարի</t>
  </si>
  <si>
    <t xml:space="preserve">  Աշխատակազմի տեխնիկական հագեցվածություն, տոկոս</t>
  </si>
  <si>
    <t>759</t>
  </si>
  <si>
    <t>ՀՀ արդարադատության նախարարության քրեակատարողական  ծառայության կարողությունների զարգացում և տեխնիկական հագեցվածության ապահովում</t>
  </si>
  <si>
    <t>ՀՀ արդարադատության նախարարության  քրեակատարողական ծառայության  աշխատանքային պայմանների բարելավման համար վարչական սարքավորումների ձեռք բերում</t>
  </si>
  <si>
    <t>Վարչական սարքավորումներ</t>
  </si>
  <si>
    <t>Հսկիչ սարքավորումներ, հատ</t>
  </si>
  <si>
    <t>Այլ սարքեր և սարքավորումներ, հատ</t>
  </si>
  <si>
    <t>Տեսահսկողության համակարգ, հատ</t>
  </si>
  <si>
    <t>751</t>
  </si>
  <si>
    <t/>
  </si>
  <si>
    <t>Քրեակատարողական հիմմնարկների շենքային պայմանների բարելավում</t>
  </si>
  <si>
    <t>Քրեակատարողական հիմնարկների շենքերի նորոգում, հիմնանորոգում, կառուցում և  նախագծանախահաշվային  փաստաթղթերի  ձեռքբերում</t>
  </si>
  <si>
    <t>ՀՀ ԱՆ «Աբովյան» քրեակատարողական հիմնարկի մեկուսարանի և վարչական մասնաշենքի վերանորոգման շինարարական աշխատանքներ</t>
  </si>
  <si>
    <t>ՀՀ ԱՆ «Աբովյան» քրեակատարողական հիմնարկի մեկուսարանի և վարչական մասնաշենքի վերանորոգման շինարարական աշխատանքների տեխնիկական հսկողություն</t>
  </si>
  <si>
    <t>Նախագծանախահաշվային փաստաթղթեր, հատ</t>
  </si>
  <si>
    <t>Քրեակատարողական ծառայության տրանսպորտայինմիջոցներով ապահովվածության բարելավում</t>
  </si>
  <si>
    <t>Քրեակատարողական ծառայության կարիքների համար  ավտոմեքենաների ձեռքբերում</t>
  </si>
  <si>
    <t>Հատուկ նշանակության ավտոմեքենաներ, հատ</t>
  </si>
  <si>
    <t>Իրավական իրազեկում և տեղեկատվության ապահովում</t>
  </si>
  <si>
    <t>Հրատարակչական, տեղեկատվական և տպագրական ծառայություններ</t>
  </si>
  <si>
    <t>ՀՀ-ում ընդունված և ստորագրված իրավական ակտերի պաշտոնական հրատարակման, պետական վկայականների և ձևաթղթերի տպագրման ծառայություններ</t>
  </si>
  <si>
    <t>Գնումների մասին ՀՀ օրենքի համաձայն ընտրված կազմակերպություն</t>
  </si>
  <si>
    <t xml:space="preserve"> Ձևաթղթերի տպագրություն, ձևաթղթերի տեսակ, անվանում</t>
  </si>
  <si>
    <t>Հրատարակված էլեկտրոնային էջերի քանակ</t>
  </si>
  <si>
    <t xml:space="preserve"> Կայքէջում առկա իրավական ակտերի քանակ</t>
  </si>
  <si>
    <t xml:space="preserve"> Էլեկտրոնային իրավական տեղեկատվության ARLIS.am կայքից օգտվող անձանց թիվ</t>
  </si>
  <si>
    <t xml:space="preserve"> Կայք էջի մատչելիությունը օգտվողների համար 7/24, այո/ոչ</t>
  </si>
  <si>
    <t xml:space="preserve"> Սահմանված պարբերկանությամբ և ժամկետներում պաշտոնական տեղեկագրերի հրապարակում, տոկոս</t>
  </si>
  <si>
    <t xml:space="preserve"> «Արլիս» տեղեկատվական համակարգի ամենշաբաթյա թարմացում, իրավական ակտերի էլեկտրոնային ժողովածուի պարբերական համալրում, տոկոս</t>
  </si>
  <si>
    <t xml:space="preserve"> Հանրության իրավական իրազեկվածության բարձրացում, տոկոս</t>
  </si>
  <si>
    <t xml:space="preserve"> Իրավական ակտերի հրապարակման ստանալու օրվանից միջին ժամկետ, օր</t>
  </si>
  <si>
    <t xml:space="preserve"> Կայք էջում տեղադրման և փոփոխության զետեղման «ինկորպորացիայի» ժամկետ, օր</t>
  </si>
  <si>
    <t>17</t>
  </si>
  <si>
    <t>78470</t>
  </si>
  <si>
    <t>202000</t>
  </si>
  <si>
    <t>2500000</t>
  </si>
  <si>
    <t>այո</t>
  </si>
  <si>
    <t>2</t>
  </si>
  <si>
    <t>ժամկետային</t>
  </si>
  <si>
    <t>76387</t>
  </si>
  <si>
    <t>280000</t>
  </si>
  <si>
    <t xml:space="preserve">   այո</t>
  </si>
  <si>
    <t>Թարգմանչական ծառայություններ</t>
  </si>
  <si>
    <t>ՀՀ, ԵՏՄ, ԵՄ իրավական ակտերի, միջազգային պայմանագրերի, միջազգային համագործակցությանն առնչվող փաստաթղթերի, դատական ակտերի, ՄԻԵԴ վճիռների և հարակից փաստաթղթերի, պաշտոնական թարգմանությունների կատարում ու ժամանակին ներկայացում շահառու մարմիններին</t>
  </si>
  <si>
    <t>Մասնագիտացված կազմակերպություն</t>
  </si>
  <si>
    <t xml:space="preserve"> Անգլերեն, ռուսերեն և հայերեն լեզուներով և այլ լեզուներով   թարգմանված, վերանայված և խմբագրված/սրբագրված նյութեր, մեկ թարգմանչական էջ</t>
  </si>
  <si>
    <t xml:space="preserve"> Հրապարակման ենթակա թարգմանությունների հանրամատչելիության ապահովումն ինտերնետային կայքի միջոցով, տոկոս</t>
  </si>
  <si>
    <t xml:space="preserve"> Կայքէջից օգտվող անձանց թիվը</t>
  </si>
  <si>
    <t xml:space="preserve"> Սահմանված ժամկետներում ներկայացված փաստաթղթերի թարգմանություն և տրամադրում պետական մարմիններին</t>
  </si>
  <si>
    <t xml:space="preserve"> Ինտերնետային կայքէջի կանոնավոր թարմացում և մատչելիություն օգտվողների համար (7/24), այո/ոչ</t>
  </si>
  <si>
    <t xml:space="preserve"> Մեկ օրվա ընթացքում թարգմանվող էջերի միջին քանակը, էջ</t>
  </si>
  <si>
    <t xml:space="preserve"> Պաշտոնական թարգմանությունների` սահմանված կարգով գրանցվելուց հետո պաշտոնական թարգմանության տեղադրում ինտերնետային կայքէջում, աշխատանքային օր</t>
  </si>
  <si>
    <t xml:space="preserve"> Մեկ էջի թարգմանության (ներառյալ թարգմանության իրավական նույնականացման, վերանայման, խմբագրման/սրբագրման, տեխնիկական մշակման, հանրամատչելիության ապահովման և թարգմանությունների միասնական հիշողություն-բազայի պահպանման) միջին արժեքը, դրամ</t>
  </si>
  <si>
    <t>Ժամկկետային</t>
  </si>
  <si>
    <t>24543</t>
  </si>
  <si>
    <t>86000</t>
  </si>
  <si>
    <t xml:space="preserve">  այո</t>
  </si>
  <si>
    <t>119</t>
  </si>
  <si>
    <t>8500</t>
  </si>
  <si>
    <t>Արխիվային ծառայություններ</t>
  </si>
  <si>
    <t>ՀՀ արխիվային հավաքածուի պահպանություն, համալրում, հաշվառում, հանրության կողմից արխիվային նյութերի օգտագործման ապահովում</t>
  </si>
  <si>
    <t>ՀՀ արխիվային հավաքածուի պահպանության ապահովում, պահպանվող գործերի քանակ, գործ</t>
  </si>
  <si>
    <t>Փաստաթղթերի  գիտատեխնիկական մշակում</t>
  </si>
  <si>
    <t xml:space="preserve"> Վերանորոգվող արխիվային փաստաթղթերի քանակ, թերթ</t>
  </si>
  <si>
    <t xml:space="preserve"> Կազմապատվող արխիվային գործերի քանակ, գործ</t>
  </si>
  <si>
    <t xml:space="preserve"> ՀՀ արխիվային հավաքածուի օգտագործում, ֆիզիկական և իրավաբանական անձանց հարցումների քանակ, հատ</t>
  </si>
  <si>
    <t xml:space="preserve"> Արխիվային նյութերն օգտագործողների քանակ, ֆիզիկական և իրավաբանական անձիք, քանակ, հատ</t>
  </si>
  <si>
    <t xml:space="preserve"> Հոդվածների պատրաստում և հրատարակում, հոդվածների քանակ, հատ</t>
  </si>
  <si>
    <t xml:space="preserve"> Կազմակերպվող ցուցահանդեսների քանակ, հատ</t>
  </si>
  <si>
    <t>Փաստաթղթերի (ներառյալ տեսալսողական և թղթե հիմքով) թվայնացում (էջ, պգմ)</t>
  </si>
  <si>
    <t>4266058</t>
  </si>
  <si>
    <t>56196</t>
  </si>
  <si>
    <t>180376</t>
  </si>
  <si>
    <t>24468</t>
  </si>
  <si>
    <t>44704</t>
  </si>
  <si>
    <t>911</t>
  </si>
  <si>
    <t>429158</t>
  </si>
  <si>
    <t>4300000</t>
  </si>
  <si>
    <t>40000</t>
  </si>
  <si>
    <t>150000</t>
  </si>
  <si>
    <t>25000</t>
  </si>
  <si>
    <t>52000</t>
  </si>
  <si>
    <t>800</t>
  </si>
  <si>
    <t>450000</t>
  </si>
  <si>
    <t>Արդարադատության համակարգի աշխատակիցների վերապատրաստում և հատուկ ուսուցում</t>
  </si>
  <si>
    <t>Հատուկ ծառայողների վերապատրաստում և հատուկ ուսուցում</t>
  </si>
  <si>
    <t>Հատուկ ծառայողների վերապատրաստում և հատուկ ուսուցման կազմակերպում</t>
  </si>
  <si>
    <t>Դասընթացների քանակ հատ</t>
  </si>
  <si>
    <t xml:space="preserve"> Վերապատրաստվող  և հատուկ ուսուցում անցնող ծառայողների թվաքանակ որից</t>
  </si>
  <si>
    <t xml:space="preserve"> Վերապատրաստման և հատուկ ուսուցման  դասընթացներում ընդգրկված թեմաների քանակը հատ</t>
  </si>
  <si>
    <t xml:space="preserve"> Ուսուցման խմբերի քանակ հատ</t>
  </si>
  <si>
    <t xml:space="preserve"> Հավաստագիր ստացած հատուկ ծառայողների տեսակարար կշիռը դասընթացներին մասնակցության հայտերով ներկայացված հատուկ ծառայողների ընդհանուր թվաքանակի մեջ` տոկոս</t>
  </si>
  <si>
    <t xml:space="preserve"> Մեկ դասընթացի միջին տևողությունը` ակադեմիական ժամ</t>
  </si>
  <si>
    <t xml:space="preserve"> Մեկ ունկնդրի վերապատրաստման մեկ ակադեմիական ժամի միջին արժեքը`դրամ</t>
  </si>
  <si>
    <t xml:space="preserve"> Մեկ ունկնդրի հատուկ ուսուցման մեկ ակադեմիական ժամի միջին արժեքը` դրամ</t>
  </si>
  <si>
    <t>91</t>
  </si>
  <si>
    <t>2250</t>
  </si>
  <si>
    <t>9.3</t>
  </si>
  <si>
    <t>90.7</t>
  </si>
  <si>
    <t>51</t>
  </si>
  <si>
    <t>96</t>
  </si>
  <si>
    <t>39</t>
  </si>
  <si>
    <t>2132</t>
  </si>
  <si>
    <t>Մեկ դասընթացի վերապատրաստման միջին արժեքը` հազ դրամ</t>
  </si>
  <si>
    <t>Մեկ դասընթացի  հատուկ ուսուցման միջին արժեքը` հազ դրամ</t>
  </si>
  <si>
    <t>92</t>
  </si>
  <si>
    <t>Հատուկ ուսուցնման դասընթացների քանակ, հատ</t>
  </si>
  <si>
    <t>Վերապատրաստման դասընթացների քանակ, հատ</t>
  </si>
  <si>
    <t>Հատուկ ուսուցում անցնող ծառայողների թվաքանակ որից</t>
  </si>
  <si>
    <t>Հատուկ ուսուցման  դասընթացներում ընդգրկված թեմաների քանակը հատ</t>
  </si>
  <si>
    <t>Հավաստագիր ստացած հատուկ ծառայողների տեսակարար կշիռը դասընթացներին մասնակցության հայտերով ներկայացված հատուկ ծառայողների ընդհանուր թվաքանակի մեջ` տոկոս</t>
  </si>
  <si>
    <t>Մեկ դասընթացի միջին տևողությունը` ակադեմիական ժամ</t>
  </si>
  <si>
    <t>Մեկ դասընթացի  հատուկ ուսուցման միջին արժեքը` հազ  դրամ</t>
  </si>
  <si>
    <t>Դատավորների, դատախազների, դատավորների ու դատախազների  թեկնածուների ցուցակում գտնվող անձանց, դատական ծառայողների, դատախազության աշխատակազմում ծառայողների, դատական կարգադրիչների վերապատրաստման և հատուկ ուսուցման ծառայություններ</t>
  </si>
  <si>
    <t>Դատավորների, դատախազների, դատավորների ու դատախազների թեկնածուների ցուցակում գտնվող անձանց, դատական ծառայողների, դատախազության աշխատակազմում ծառայողների և դատական կարգադրիչների վերապատրաստման և հատուկ ուսուցման կազմակերպում</t>
  </si>
  <si>
    <t>Դասընթացների քանակ</t>
  </si>
  <si>
    <t xml:space="preserve"> Վերապատրաստվող դատավորների թվաքանակ որից</t>
  </si>
  <si>
    <t xml:space="preserve"> Վերապատրաստվող դատախազների թվաքանակ որից</t>
  </si>
  <si>
    <t xml:space="preserve"> Վերապատրաստվող դատական կարգադրիչների թվաքանակ որից</t>
  </si>
  <si>
    <t xml:space="preserve"> Վերապատրաստման դասընթացներում ընդգրկված թեմաների քանակը</t>
  </si>
  <si>
    <t xml:space="preserve"> Ուսուցման խմբերի քանակ</t>
  </si>
  <si>
    <t xml:space="preserve"> Վերապատրաստման հավաստագիր ստացած ունկնդիրների տեսակարար կշիռը, տոկոս</t>
  </si>
  <si>
    <t xml:space="preserve"> Մեկ դասընթացի միջին տևողությունը, օր</t>
  </si>
  <si>
    <t>Մեկ ունկնդրի վերապատրաստման ակադեմիական ժամի միջին արժեքը, դրամ</t>
  </si>
  <si>
    <t>429</t>
  </si>
  <si>
    <t>62</t>
  </si>
  <si>
    <t>325</t>
  </si>
  <si>
    <t>29.3</t>
  </si>
  <si>
    <t>70.7</t>
  </si>
  <si>
    <t>195</t>
  </si>
  <si>
    <t>15.7</t>
  </si>
  <si>
    <t>84.3</t>
  </si>
  <si>
    <t>212</t>
  </si>
  <si>
    <t>66</t>
  </si>
  <si>
    <t>99</t>
  </si>
  <si>
    <t>252.3</t>
  </si>
  <si>
    <t>Գենդերային հավասարություն դասընթացի ներառում պարտադիր դասընթացների ցանկում, ներառյալ անդրադարձ գեդերային կարծրատիպերին, գենդերային արդարադատությանը և գենդերային հիմքով բռնությանը քանակ</t>
  </si>
  <si>
    <t xml:space="preserve"> 25</t>
  </si>
  <si>
    <t xml:space="preserve"> 327</t>
  </si>
  <si>
    <t xml:space="preserve"> 29</t>
  </si>
  <si>
    <t xml:space="preserve"> 71</t>
  </si>
  <si>
    <t xml:space="preserve"> 257</t>
  </si>
  <si>
    <t xml:space="preserve"> 30</t>
  </si>
  <si>
    <t xml:space="preserve"> 70</t>
  </si>
  <si>
    <t xml:space="preserve"> 250</t>
  </si>
  <si>
    <t xml:space="preserve"> 14</t>
  </si>
  <si>
    <t xml:space="preserve"> 86</t>
  </si>
  <si>
    <t xml:space="preserve"> 210</t>
  </si>
  <si>
    <t xml:space="preserve"> 65</t>
  </si>
  <si>
    <t xml:space="preserve"> 99</t>
  </si>
  <si>
    <t xml:space="preserve"> 4</t>
  </si>
  <si>
    <t>306.8</t>
  </si>
  <si>
    <t>Մասնագիտական վերապատրաստում անցնող ունկնդիրներին կրթաթոշակի տրամադրում</t>
  </si>
  <si>
    <t>Դատավորների և դատախազների թեկնածությունների ցուցակում  ընդգրկվելու նպատակով անձանց վերապատրաստման  կրթաթոշակի տրամադրում</t>
  </si>
  <si>
    <t>Տրանսֆերտների տրամադրում</t>
  </si>
  <si>
    <t>Կրթաթոշակ ստացող ունկնդիրների թիվը, որից</t>
  </si>
  <si>
    <t>Կանայք, տոկոս</t>
  </si>
  <si>
    <t>Տղամարդիկ, տոկոս</t>
  </si>
  <si>
    <t>Ուսումնառության ժամկետը, ամիս</t>
  </si>
  <si>
    <t>Հարկադիր կատարման ծառայություններ</t>
  </si>
  <si>
    <t>Հարկադիր կատարման ենթակա ակտերի կատարումն ապահովող ծառայություններ</t>
  </si>
  <si>
    <t>Դատական ակտերի, կատարողական թերթերի, կատարողական մակագրության թերթերի և անբողոքարկելի վարչական ակտերի պահանջների կատարման ապահովում:</t>
  </si>
  <si>
    <t xml:space="preserve"> ՀՀ արդարադատության նախարարության հարկադիր կատարումն ապահովող ծառայություն</t>
  </si>
  <si>
    <t xml:space="preserve"> Կատարողական վարույթների քանակը</t>
  </si>
  <si>
    <t xml:space="preserve"> Որից ոչ գույքային բնույթի կատարողական վարույթների քանակը</t>
  </si>
  <si>
    <t xml:space="preserve"> Կարճված կատարողական վարույթների քանակը</t>
  </si>
  <si>
    <t xml:space="preserve"> Ավարտված վարույթների քանակը</t>
  </si>
  <si>
    <t xml:space="preserve"> Ընթացքի մեջ գտնվող վարույթների քանակը</t>
  </si>
  <si>
    <t xml:space="preserve"> Կարճված կատարողական վարույթների տեսակարար կշիռը հաշվետու տարում ընթացք տրված կատարողական վարույթների ընդհանուր թվի նկատմամբ, տոկոս</t>
  </si>
  <si>
    <t xml:space="preserve"> Ավարտված կատարողական վարույթների տեսակարար կշիռը հաշվետու տարում ընթացք տրված կատարողական վարույթների ընդհանուր թվի նկատմամբ,տոկոս</t>
  </si>
  <si>
    <t xml:space="preserve"> Բռնագանձված գումարի տեսակարար կշիռը բռնագանձման ենթակա գումարի նկատմամբ, տոկոս,  այդ թվում</t>
  </si>
  <si>
    <t xml:space="preserve"> 1. ֆիզիկական անձանց օգտին բռնագանձված գումարի տեսակարար կշիռը բռնագանձման ենթակա գումարի նկատմամբ,տոկոս</t>
  </si>
  <si>
    <t xml:space="preserve"> 2. իրավաբանական անձանց օգտին բռնագանձված գումարի տեսակարար կշիռը բռնագանձման ենթակա գումարի նկատմամբ, տոկոս</t>
  </si>
  <si>
    <t xml:space="preserve"> 3. պետական բյուջեի օգտին  բռնագանձված գումարի տեսակարար կշիռը բռնագանձման ենթակա գումարի նկատմամբ,տոկոս</t>
  </si>
  <si>
    <t xml:space="preserve"> Աճուրդով վերականգնված գումարի տեսակարար կշիռը ընդամենը բռնագանձված գումարի նկատմամբ,տոկոս</t>
  </si>
  <si>
    <t xml:space="preserve"> Կատարողական գործողությունների իրականացման ժամկետը,ամիս, որը չի ներառում կատարողական գործողություններն աճուրդային գործընթացում գտնվելու, գույքն ուղղակի վաճառքով իրացնելու,  հետախուզման, ինչպես նաև կատարողական վարույթի հետաձգման կամ կասեցման ժամկետները</t>
  </si>
  <si>
    <t>2804884</t>
  </si>
  <si>
    <t>19260</t>
  </si>
  <si>
    <t>1002067</t>
  </si>
  <si>
    <t>1784887</t>
  </si>
  <si>
    <t>17930</t>
  </si>
  <si>
    <t>35.7</t>
  </si>
  <si>
    <t>63.6</t>
  </si>
  <si>
    <t>11.3</t>
  </si>
  <si>
    <t>8.1</t>
  </si>
  <si>
    <t>9.2</t>
  </si>
  <si>
    <t>16.7</t>
  </si>
  <si>
    <t>6.3</t>
  </si>
  <si>
    <t>2967725</t>
  </si>
  <si>
    <t>17061</t>
  </si>
  <si>
    <t>1182780</t>
  </si>
  <si>
    <t>1757400</t>
  </si>
  <si>
    <t>27545</t>
  </si>
  <si>
    <t>59</t>
  </si>
  <si>
    <t>18</t>
  </si>
  <si>
    <t>Հարկադիր կատարման ծառայության տեխնիկական հագեցվածության բարելավում</t>
  </si>
  <si>
    <t>1052</t>
  </si>
  <si>
    <t>Քաղաքացիական կացության ակտերի գրանցման համակարգի զարգացում, գործընթացի արդյունավետության բարելավում</t>
  </si>
  <si>
    <t>Քաղաքացիական կացության ակտերի գրանցման ծառայությունների տրամադրում</t>
  </si>
  <si>
    <t>1057</t>
  </si>
  <si>
    <t>Արդարադատության ոլորտում քաղաքականության, խորհրդատվության, մոնիտորինգի, գնման և աջակցության իրականացում</t>
  </si>
  <si>
    <t>Արդարադատության քաղաքականության իրագործմանն ուղղված ծրագրերի արդյունավետության բարելավում</t>
  </si>
  <si>
    <t>Օրենսդրության զարգացման և իրավական հետազոտությունների կենտրոնի գործնեության ապահովում</t>
  </si>
  <si>
    <t>Շենքերի և շինությունների կապիտալ վերանորոգում</t>
  </si>
  <si>
    <t>1093</t>
  </si>
  <si>
    <t>Իրավունքի պաշտպանության հասանելիության և օբյեկտիվության ապահովում</t>
  </si>
  <si>
    <t>Հանրային պաշտպանի ծառայությունների հասցեականության և  դատական գործընթացներին աջակցության ապահովում</t>
  </si>
  <si>
    <t>Աջակցություն « Արբիտրաժի և հաշտարարության հայաստանյան կենտրոն»  հիմնադրամի գործունեությանը</t>
  </si>
  <si>
    <t>1120</t>
  </si>
  <si>
    <t>Դատապարտյալների պատժի կատարման և ուղղման համար անհրաժեշտ պայմանների ապահովում</t>
  </si>
  <si>
    <t>Դատապարտյալների զբաղվածության և իրավունքների պաշտպանություն</t>
  </si>
  <si>
    <t>Քրեական արդարադատության իրականացման աջակցություն, հասարակության անվտանգության ապահովումը՛ կրկնահանցագործության կանխարգելման և կրճատման միջոցով, պատժի ենթարկված անձի վերասոցիալականացում</t>
  </si>
  <si>
    <t xml:space="preserve"> Քրեակատարողական հիմնարկների շենքային պայմանների բարելավում </t>
  </si>
  <si>
    <t xml:space="preserve"> Քրեակատարողական հիմնարկների շենքերի նորոգում, հիմնանորոգում, կառուցում և  նախագծանախահաշվային  փաստաթղթերի  ձեռքբերում </t>
  </si>
  <si>
    <t>Քրեակատարողական ծառայության տրանսպորտային միջոցներով ապահովվածության բարելավում</t>
  </si>
  <si>
    <t>Քրեակատարողական նոր հիմնարկի կառուցում և հետագա շահագործում</t>
  </si>
  <si>
    <t>Միջազգային չափանիշներին համապատասխան ազատությունից զրկված անձանց համար պատշաճ պայմանների ապահովման նպատակով նոր քրեակատարողական հիմնարկի կառուցում</t>
  </si>
  <si>
    <t>1123</t>
  </si>
  <si>
    <t>Հանրության իրազեկվածության ապահովում</t>
  </si>
  <si>
    <t>Իրավական տեղեկատվության մատչելիության և հանրության իրազեկվածության մակարդակի աճ</t>
  </si>
  <si>
    <t>1149</t>
  </si>
  <si>
    <t>Արդարադատության համակարգի աշխատակիցների աշխատանքի  արդյունավետության բարելավում</t>
  </si>
  <si>
    <t>Արդարադատության համակարգի աշխատակիցների մասնագիտական գիտելիքների և կարողությունների բարելավում</t>
  </si>
  <si>
    <t xml:space="preserve">Մասնագիտական վերապատրաստում անցնող ունկնդիրներին կրթաթոշակի տրամադրում </t>
  </si>
  <si>
    <t xml:space="preserve"> Դատավորների և դատախազների թեկնածությունների ցուցակում  ընդգրկվելու նպատակով անձանց վերապատրաստման  կրթաթոշակի տրամադրում </t>
  </si>
  <si>
    <t xml:space="preserve"> Տրանսֆերտների տրամադրում </t>
  </si>
  <si>
    <t>1182</t>
  </si>
  <si>
    <t>Հարկադիր կատարման ենթակա ակտերի կատարման ապահովում</t>
  </si>
  <si>
    <t>Հարկադիր կատարման ենթակա ակտերի կատարողական ընթացակարգերի զարգացում և  կատարման ապահովում</t>
  </si>
  <si>
    <t xml:space="preserve">Քաղաքացիական կացության ակտերի գրանցման, տեղեկանքների տրամադրման, ակտային գրանցումների վերականգնման, ակտային գրանցումներում ուղղումների, փոփոխությունների կատարման համար համայնքի ղեկավարին պատվիրակված լիազորությունների իրականացման ապահովում </t>
  </si>
  <si>
    <t xml:space="preserve"> Դատապարտյալների և կալանավորված անձանց վերահսկողություն, կալանավայրերում դատապարտյալների և կալանավորված անձանց պահման պայմանների ապահովում, դատապարտյալների սոցիալ- հոգեբանական վերականգնում, ուսուցում, վերասոցիալականացում </t>
  </si>
  <si>
    <t xml:space="preserve">ՀՀ արդարադատության նախարարության  քրեակատարողական ծառայության  աշխատանքային պայմանների բարելավման համար վարչական սարքավորումների ձեռք բերում </t>
  </si>
  <si>
    <t>Նախագծանախահաշվային փաստաթղթրի կազմում, հատ </t>
  </si>
  <si>
    <t xml:space="preserve"> 4239/ Ընդհանուր բնույթի այլ ծառայություններ</t>
  </si>
  <si>
    <t>5112/Շենքերի և շինությունների շինարարություն</t>
  </si>
  <si>
    <t xml:space="preserve"> ՀՀ արխիվային հավաքածուի համալրում, գործ</t>
  </si>
  <si>
    <t>Հիվանդության հետևանքով պատժից ազատում կամ հետաձգում</t>
  </si>
  <si>
    <t>Ծառայությանը վերապահված գործառույթների ծավալների ավելացումը և հաստիքային միավորների ավելացում։</t>
  </si>
  <si>
    <t xml:space="preserve"> Մեկ ունկնդրի հատուկ ուսուցման մեկ ակադեմիական ժամի միջին արժեքը`դրամ</t>
  </si>
  <si>
    <t>Դասընթացների իրականացում</t>
  </si>
  <si>
    <t>քանակական</t>
  </si>
  <si>
    <t xml:space="preserve"> Պրոբացիայի տակ գտնվող շահառուների  թիվը</t>
  </si>
  <si>
    <t xml:space="preserve">    կին </t>
  </si>
  <si>
    <t xml:space="preserve">    տղամարդ </t>
  </si>
  <si>
    <t xml:space="preserve"> անչափահաս </t>
  </si>
  <si>
    <t>Մասնագիտական վերապատրաստում անցած շահառուների  թիվը</t>
  </si>
  <si>
    <t>Վերասոցիալականացման ծրագրերին մասնակցած շահառուների թիվ</t>
  </si>
  <si>
    <t xml:space="preserve">Իրականացվող մշակութային, կրթական, կրոնական, սպորտային և այլ  միջոցառումների  թիվը </t>
  </si>
  <si>
    <t xml:space="preserve"> Տուգանք </t>
  </si>
  <si>
    <t xml:space="preserve"> Որաշակի պաշտոններ զբաղեցնելու կամ որոշակի գործունեությամբ զբաղվելու իրավունքից զրկում </t>
  </si>
  <si>
    <t xml:space="preserve">    Հանրային աշխատանքներ պատժատեսակում ներգրավված շահառուների  թիվը</t>
  </si>
  <si>
    <t xml:space="preserve"> Ազատության սահմանափակում </t>
  </si>
  <si>
    <t xml:space="preserve"> ՀՀ տարածքից վտարում </t>
  </si>
  <si>
    <t xml:space="preserve"> Պատիժը պայմանականորեն չի կիրառվել </t>
  </si>
  <si>
    <t xml:space="preserve"> Պատիժը կրելուց պայմանական վաղաժամկետ ազատում </t>
  </si>
  <si>
    <t xml:space="preserve"> Պատիժը կատարումը հետաձգել</t>
  </si>
  <si>
    <t>Դաստիրակչական  բնույթի հարկադրանքի միջոցի կիրառում</t>
  </si>
  <si>
    <t xml:space="preserve">   Տնային կալանք և վարչական հսկողություն խափանման միջոցների կիրառում թիվ</t>
  </si>
  <si>
    <t xml:space="preserve"> Պատիժը կրելուց պայմանական վաղաժամկետ ազատելու, պատիժն ավելի մեղմ պատժով փոխարինելու վերաբերյալ Պրոբացիայի ծառայության կողմից կազմված զեկույցների քանակը. թիվ, հատ </t>
  </si>
  <si>
    <t xml:space="preserve"> Պրոբացայի  ծառայոթյան կողմից կազմված  դրական զեկոյցներ </t>
  </si>
  <si>
    <t xml:space="preserve"> Պրոբացայի  ծառայոթյան կողմից կազմված բացասական զեկոյցներ</t>
  </si>
  <si>
    <t>Կրկնահանցագործություն կատարած շահառուների թիվը, մարդ</t>
  </si>
  <si>
    <t xml:space="preserve">Ապահովել ՀՀ կառավարության նոր ծրագրով և գործունեության միջոցառումների ծրագրով Արդարադատության նախարարության մասով սահմանված առաջնահերթությունների և ուղղությունների իրականացումը: Բացի այդ, հիմք են ընդունվելու նաև նոր մշակվող Արդարադատության ոլորտի բարեփոխումների ռազմավարությամբ սահմանված առաջնահերթությունները, որը մեկտեղելու է նախկինում տարբեր ռազմավարական փաստաթղթերով սահմանված գերակայություններն ու ուղղությունները: </t>
  </si>
  <si>
    <t>Արդարադատության նախարարության, քրեակատարողական, պրոբացիայի ծառայության շենքային պայմանների ապահովում,  տեխնիկական հագեցվածություն</t>
  </si>
  <si>
    <t>Անձնական տվյալների պաշտպանության նոր լիազոր մարմնի տեխնիկական հագեցվածության ապահովում</t>
  </si>
  <si>
    <t>Անձնական տվյալների պաշտպանության նոր լիազոր մարմնի աշխատանքային պայմանների բարելավման համար վարչական սարքավորումների ձեռք բերում</t>
  </si>
  <si>
    <t>ՀՀ արդարադատության նախարարության շենքային պայմանների բարելավում</t>
  </si>
  <si>
    <t>Արդարադատության ոլորտում պետական քաղաքականության մշակում, ծրագրերի համակարգում և մոնիտորինգի իրականացում</t>
  </si>
  <si>
    <t xml:space="preserve">Առևտրային կազմակերպությունների վերաբերյալ իրավակարգավորումները
համապատասխանեցում կորպորատիվ իրավունքի ժամանակակից
մոտեցումներին </t>
  </si>
  <si>
    <t>ոչ</t>
  </si>
  <si>
    <t xml:space="preserve"> ԿԶՆ 16.3. Խթանել օրենքի գերակայությունը ազգային և միջազգային մակարդակներում և ապահովել արդարադատության հավասար հասանելիություն բոլորի համար,ԿԶՆ 16.4 ,ԿԶՆ 16.5, ԿԶՆ 16.6,ԿԶՆ 16.8. </t>
  </si>
  <si>
    <t>²Úà</t>
  </si>
  <si>
    <t>Պարտադիր հաշտարարության ինստիտուտի կենսագործման շնորհիվ աշխատանքային գործերով  հաշտության դեպքերի քանակի ավելացում  և  դատարանների՝ աշխատանքային գործերով ծանրաբեռնվածության թեթևացում, տոկսոս</t>
  </si>
  <si>
    <t xml:space="preserve">  </t>
  </si>
  <si>
    <t>Հայաստանի Հանրապետության հաշտարարների ԻԿԿ կողմից ընտանեկան գործերով պարռադիր հաշտարարության գործընթացի համակարգում, տոկոս</t>
  </si>
  <si>
    <t>Դատավորի թվային օրացույցերի ներդնում</t>
  </si>
  <si>
    <t xml:space="preserve">Սնանկության օրենսգրքի ընդունումից հետո դրանով սահմանված կիրարկման միջոցառումների ապահովում
</t>
  </si>
  <si>
    <t>Իրավաբանական անձանց պետական ռեգիստրի թվային համակարգի արդիականացում Ձեռներեցություն և սեփականության իրավունքի պաշտպանություն» կյանքի իրադարձության շրջանակում</t>
  </si>
  <si>
    <t>Վարչական դատարանների ծանրաբեռնվածության նվազեցում, տոկոս</t>
  </si>
  <si>
    <t>Կոռուպցիայի ընկալման համաթվի աստիճանական աճ</t>
  </si>
  <si>
    <t xml:space="preserve">Արդարադատության ոլորտի բարեփոխումների ռազմավարություն/Հակակոռուպցիոն ռազմավարական ծրագիր </t>
  </si>
  <si>
    <t>Արևելյան գործընկերության ցուցիչ (ԱլԳ)</t>
  </si>
  <si>
    <t>0.90 – 0.92</t>
  </si>
  <si>
    <t>ՏՀԶԿ հանրային բարեվարքության ցուցիչներ</t>
  </si>
  <si>
    <t>30-50%</t>
  </si>
  <si>
    <t>2024-2025</t>
  </si>
  <si>
    <t>80-90%</t>
  </si>
  <si>
    <t>ՏՀԶԿ հանրային բարեվարքության ցուցիչների նախաձեռնություն</t>
  </si>
  <si>
    <t>Հանրային պաշտպանի ծառայությունների վերաբերյալ շահառուների գոհունակության գնահատական (1-4 բալային համակարգ)*</t>
  </si>
  <si>
    <t xml:space="preserve"> Կառավարության ծրագրի  5.3 կետ, միջոցներ է ձեռնարկվելու փաստաբանության ոլորտիզարգացման ուղղությամբ, Փաստաբաններիպալատի կառավարման արդյունավետության և ներառականության վերափոխմանշրջանակներում: </t>
  </si>
  <si>
    <t xml:space="preserve"> ԿԶՆ 16.3 Խթանել օրենքի գերակայությունըազգային և միջազգային մակարդակներում ևապահովել արդարադատության հավասարհասանելիություն բոլորի համար 16.ա. Ուժեղացնել բոլոր մակարդակների համապատասխան ազգային հաստատությունները  </t>
  </si>
  <si>
    <t>ՈՉ</t>
  </si>
  <si>
    <t>Քրեակատարողական հիմնարկների օպտիմալացում  և արդիականացում, արտաքին աշխարհի հետ կապի ամրապնդում, պահման պայմանների բարելավում, պրոբացիայի խնդիրների լուծում</t>
  </si>
  <si>
    <t xml:space="preserve">Î³É³Ý³íáñí³ÍÝ»ñÇ ¨ ¹³ï³å³ñïÛ³ÉÝ»ñÇ ½µ³Õí³ÍáõÃÛ³Ý ³å³ÑáíáõÙ, ïáÏáë </t>
  </si>
  <si>
    <t xml:space="preserve">Կառավարության ծրագրի  5.6 կետ, քրեակատարողական և պրոբացիայի ոլորտների բարեփոխումներ </t>
  </si>
  <si>
    <t xml:space="preserve"> ԿԶՆ 10.2  Մինչև 2030 թ. ուժեղացնել և խթանել բոլորի սոցիալական, տնտեսական և քաղաքական ներառումը անկախ տարիքից, սեռից, հաշմանդամություն ունենալու հանգամանքից, ռասայից, էթնիկական ծագումից, կրոնից կամ տնտեսական կամ այլ կարգավիճակից  </t>
  </si>
  <si>
    <t>ԱՅՈ</t>
  </si>
  <si>
    <t>øñ»³Ï³ï³ñáÕ³Ï³Ý ÑÇÙÝ³ñÏÝ»ñáõÙ å³ïÅÇ ÏñÙ³Ý ÙÇç³½·³ÛÇÝ ã³÷³ÝÇßÝ»ñÇÝ ³ÙµáÕçáõÃÛ³Ùµ Ñ³Ù³å³ï³ëË³ÝáÕ  å³ÛÙ³ÝÝ»ñÇ ëï»ÕÍáõÙ, ïáÏáë</t>
  </si>
  <si>
    <t>øñ»³Ï³ï³ñáÕ³Ï³Ý ÑÇÙÝ³ñÏÝ»ñáõÙ  ÇÝùÝ³íÝ³ëÙ³Ý ¹»åù»ñÇ Ï³ÝË³ñ·»ÉÙ³Ý Ñ³ïáõÏ Ëó»ñÇ ëï»ÕÍáõÙ</t>
  </si>
  <si>
    <t>²Ýíï³Ý·áõÃÛ³Ý ¨ å³Ñå³ÝáõÃÛ³Ý ÇÝÅ»Ý»ñ³ï»ËÝÇÏ³Ï³Ý ³ñ¹Ç Ñ³Ù³Ï³ñ·»ñáí í»ñ³½ÇÝáõÙ</t>
  </si>
  <si>
    <t>²½³ïáõÃÛáõÝÇó ½ñÏí³Í ³ÝÓ³Ýó ¨ åñáµ³óÇ³ÛÇ ß³Ñ³éáõÝ»ñÇ ½µ³Õí³ÍáõÃÛ³Ý, í»ñ³ëáóÇ³É³Ï³Ý³óÙ³Ý ³å³ÑáíÙ³ÝÝ áõÕÕí³Í ÙÇçáó³éáõÙÝ»ñÇ Çñ³Ï³Ý³óáõÙ, éÇëÏ»ñÇ ¨ å³Ñ³ÝçÙáõÝùÝ»ñÇ ·áñÍÇùÝ»ñÇ Ý»ñ¹ñáõÙ, å³ïÅÇ ¨ í»ñ³ÑëÏáÕáõÃÛ³Ý ³ÝÑ³ï³Ï³Ý åÉ³Ý³íáñáõÙ,ïáÏáë</t>
  </si>
  <si>
    <t>îÝ³ÛÇÝ Ï³É³Ýù ¨ í³ñã³Ï³Ý ÑëÏáÕáõÃÛáõÝ Ë³÷³ÝÙ³Ý ÙÇçáóÝ»ñÇ  ¨ ³½³ïáõÃÛ³Ý ë³ÑÙ³Ý³÷³ÏáõÙ  å³ïÅÇ ÏÇñ³éÙ³Ý Ñ³Ù³ñ ¾É»ÏïñáÝ³ÛÇÝ ÑëÏáÕáõÃÛ³Ý ÙÇçáóÝ»ñÇ Ó»éùµ»ñáõÙ, ù³Ý³Ï</t>
  </si>
  <si>
    <t>Հանրության իրազեկվածության բարձրացում</t>
  </si>
  <si>
    <t>Հանրության իրավական իրազեկվածության մակարդակի բարձրացում,տոկոս</t>
  </si>
  <si>
    <t xml:space="preserve"> Կառավարության ծրագրի  5.2 կետ, մարդու իրավունքների և դրանց պաշտպանության միջոցների մասին հանրային իրազեկության բարձրացում </t>
  </si>
  <si>
    <t xml:space="preserve"> ԿԶՆ 16.10 Ապահովել տեղեկատվության հանրային հասանելիությունը և պաշտպանել հիմնարար ազատությունները համաձայն ազգային օրենսդրության և միջազգային համաձայնագրերի </t>
  </si>
  <si>
    <t>Արդարադատության համակարգի վերապատրաստված աշխատակիցների տեսակարար կշիռը, տոկոս</t>
  </si>
  <si>
    <t xml:space="preserve"> Կառավարության ծրագրի  5.3 և 5.6 կետ, Դատաիրավական ոլորտի զարգացման և արդարադատության արդյունավետության բարձրացում  </t>
  </si>
  <si>
    <t xml:space="preserve"> ԿԶՆ 16.1 Ուժեղացնել բոլոր մակարդակների համապատասխան ազգային հաստատությունները, այդ թվում միջազգային գործակցության միջոցով, զարգացնելու բռնությունները կանխելու և ահաբեկչության ու հանցավորության դեմ պայքարելու կարողությունները </t>
  </si>
  <si>
    <t xml:space="preserve"> Հարկադիր կատարման ենթակա ակտերի կատարողական ընթացակարգերի զարգացում և  կատարման ապահովում</t>
  </si>
  <si>
    <t>Կատարողական վարույթի շրջանակում ծանուցման եղանակների և գործիքակազմի կիրառության ընդլայնում</t>
  </si>
  <si>
    <t xml:space="preserve"> ՀՀ կառավարության ծրագրի 5.3 կետ,  Դատաիրավական ոլորտի զարգացման և արդարադատության արդյունավետության բարձրացում /ՀՀ ադատական և իրավական բարեփոխումների 2022-2026 թվ. ռազմավարություն / ՀՀ կառավարության 21.07.2022թ. թիվ 1133-Լ որոշում/</t>
  </si>
  <si>
    <t xml:space="preserve"> ԿԶՆ 16.3 Խթանել օրենքի գերակայությունը ազգային և միջազգային մակարդակներում և ապահովել արդարադատության հավասար հասանելիություն բոլորի համար </t>
  </si>
  <si>
    <t>Կատարողական գործողությունների կատարման միջին ժամկետի կրճատում</t>
  </si>
  <si>
    <t>Կատարված կատարողական վարույթների տեսակարար կշիռը ընդհանուր կատարողական վարույթների նկատմամբ, տոկոս</t>
  </si>
  <si>
    <t>Ապահովել միասնական պայմաններ  ՀՀ ողջ տարածքում արդարադատության իրականացման համար՝ ակախ օգտաործողի գտնվելու վայրից, բարձրացնել դատական համակարգի և դատարանների կողմից մատուցվող ծառայությունների արդյունավետությունը, հասանելիությունը և թափանցիկությունը</t>
  </si>
  <si>
    <t>xxx</t>
  </si>
  <si>
    <t>Ժամանակակից ստանդարտներով դատարաններ</t>
  </si>
  <si>
    <t xml:space="preserve">ՀՀ բնակչություն, ում հասանելի կլինեն դատարանների՝ հարամարավետ, ժամանակակից չափանիշներին և պահանջներին համապատասխանող, շրջակա միջավայրի ազդեցության և կլիմայի փոփոխության իմաստով խնայող և խելացի լուծումներով դատական ենթակառուցվածքներ </t>
  </si>
  <si>
    <t xml:space="preserve"> ՀՀ կառավարության հնգամյա ծրագրի Կետ 5.3 կետ, 2. ՀՀ կառավարության 2021 թ. նոյեմբերի 18-ի «ՀՀ կառավարության 2021-2026 թթ. գործունեության միջոցառումների ծրագիրը հաստատելու մասին» թիվ 1902-Լ որոշման Հավելված 1-ով հաստատված՝ Հայաստանի Հանրապետության կառավարության 2021-2026 թվականների գործունեության միջոցառումների ծրագրի «Արդարադատության նախարարություն» բաժնի 9-րդ կետ, որոցով նախատեսվում է դատարանների շենքային պայմանների և տեխնիկական հագեցվածության կատարելագործում</t>
  </si>
  <si>
    <t>ԿԶՆ 16.3 Խթանել օրենքի գերակայությունը ազգային և միջազգային մակարդակներում և ապահովել արդարադատության հավասար հասանելիություն բոլորի համար:                       ա. Կառուցել արդարադատության անկախ և արդյունավետ համակարգ՝ ապահովելով ժամանակին և արդար դատաքննություն։​
բ. . Ապահովել բոլոր քաղաքացիների հավասար իրավունքները՝ անկախ նրանց ազգային, լեզվաբառական կամ կրոնական պատկանելությունից։</t>
  </si>
  <si>
    <t xml:space="preserve">Հաստատված չափանիշներով սահմանված ժամկետներում  գործերի լուծման տոկոս
</t>
  </si>
  <si>
    <t>Հայեցողական շարունակական</t>
  </si>
  <si>
    <t>Հայեցողական  ոչ շարունակական</t>
  </si>
  <si>
    <t xml:space="preserve"> Քրեակատարողական ծառայության կարիքների համար ավտոմեքենաների ձեռքբերում </t>
  </si>
  <si>
    <r>
      <t>Պետական մարմնի անվանումը ________</t>
    </r>
    <r>
      <rPr>
        <b/>
        <u/>
        <sz val="11"/>
        <color theme="1"/>
        <rFont val="Calibri"/>
        <family val="2"/>
        <scheme val="minor"/>
      </rPr>
      <t>ՀՀ արդարադատության նախարարություն_______________________________________________________</t>
    </r>
  </si>
  <si>
    <t>ՀՀ բարձրագույն դատական խորհուրդ, ՀՀ դատական դեպարտամենտ</t>
  </si>
  <si>
    <t xml:space="preserve">Ժամանակակից ստանդարտներով դատարաններ </t>
  </si>
  <si>
    <t>Դիտարկվել է ծրագրի միջոցառումները ՀՀ բարձրագույն դատական խորհրդի ՛Դատական իշխանության գործունեության ապահովում և իրականացում՛ ծրագրում (1080)   ներառելու տարբերակը, սակայն որոշվել է ՀԲ վարկային ողջ ծրագիրը ներկայացնել որպես առանձին ծրագիր՝ իր միջոցառումներով: Սա կապահովի ՀԲ վարկային ծրագրի առավել թափանցիկ ներկայացումը. ա) Ծրագրին հատկացվող գումարը կարող է ներկայացվել մեկ միասնական տողով, ինչը հնարավոր չի լինի վարկային ծրագրի միջոցառումները այլ ծրագրի միջոցառումների հետ ներառելու դեպքում, բ) Հնարավոր կլինի միջոցառումների անվանումները ներկայացնել սեղմ, որովհետև հարկ չի լինի յուրաքանչուր միջոցառման համար նշել, որ այն իրականացվում է ՛Ժամանակակից ստանդարտներով դատարաններ՛ վարկային ծրագրի շրջանակներում. ինքընստինքյան հասկանալի կլինի, որ դրանք նշված ծրագրի բաղադրիչներն են գ) ոչ շարունակական խոշոր կապիտալ ծախսերի գումարները ներառելու պատճառով չի խաթարվի ՛Դատական իշխանության գործունեության ապահովում և իրականացում՛ ծրագրի բնականոն ծախսերի դինամիկայի թափանցիկությունը, վարկային ծրագրի իրականացման արդյունքում ՛Դատական իշխանության գործունեության ապահովում և իրականացում՛ ծրագրում ծախսային տնտեսումներ ունենալու դեպքում այդ տնտեսումները կլինեն ավելի տեսանելի և թափանցիկ՝ հեշտացնելով համապատասխան վերլուծությունների իրականացումը և վերջապես դ) Ծրագիրը նպատակահարմար է ներկայացնել ՀՀ Արդարադատության նախարարության բյուջեում, որպես համակարգող մարմին</t>
  </si>
  <si>
    <t>2027</t>
  </si>
  <si>
    <t>2031</t>
  </si>
  <si>
    <t xml:space="preserve">Ծրագրի կառավարման և համակարգման ծառայությունների մատուցում </t>
  </si>
  <si>
    <t>Միջոցառման շրջանակներում նախատեսվում է ծրագրի կառավարման, համակարգման, գնահատման, իրազեկման ու հաղորդկցման ծառայությունների մատուցում ՀԲ տեխնիկական աջակցության միջոցներով: ՛Ժամանակակից ստանդարտներով դատարաններ՛ ծրագրի իրականացման նպատակով: Այս միջոցառումը ուղղակիորեն առնչվում է նշված,ծրագրին իր ամբողջ ծավալով՝ նրա իրականացման ողջ ժամանակահտվածի ընթացքում: Ծրագրի շահառուներն են ՛Ժամանակակից ստանդարտներով դատարաններ՛ ծրագրի շահառուները՝ շուրջ 314 դատավոր և թվով 2616 աշխատակազմի ներկայացուցիչներ, ինչպես նաև ընդհանուր առմամբ արդարադատության ոլորտի շահառուները՝ արդարադատություն ստացող քաղաքացիները և բիզնեսը, պետական և տեղական ինքնակառավարման մարմինները, քննչական մարմինները, դատախազությունը, փաստաբանները, սնանկության կառավարիչները, նոտարները և այլն:</t>
  </si>
  <si>
    <t>ՀՀ կառավարության հնգամյա ծրագրի Կետ 5.3 կետ, 2. ՀՀ կառավարության 2021 թ. նոյեմբերի 18-ի «ՀՀ կառավարության 2021-2026 թթ. գործունեության միջոցառումների ծրագիրը հաստատելու մասին» թիվ 1902-Լ որոշման Հավելված 1-ով հաստատված՝ Հայաստանի Հանրապետության կառավարության 2021-2026 թվականների գործունեության միջոցառումների ծրագրի «Արդարադատության նախարարություն» բաժնի 9-րդ կետ, որոցով նախատեսվում է դատարանների շենքային պայմանների և տեխնիկական հագեցվածության կատարելագործում</t>
  </si>
  <si>
    <t xml:space="preserve">Միջոցառման նպատակն է ապահովել ՛Ժամանակակից ստադարտներով դատարաններ՛ ծրագրի արդյունավետ իրականացումը: </t>
  </si>
  <si>
    <t>ՀԲ տեխնիկական աջակցությամբ ծրագրի կառավարումը և իրականացումը կօգնի ապահովել ՛Ժամանակակից ստանդարտներով դատարանների՛ այնպիսի լուծումներ, որոնք կապահովեն կլիմայի փոփոխության հետևանքների մեղմացման, ռեսուրսների ռացիոնալացման, կլիմայի պատշաճ ներքին վերահսկման, նյութերի և շինությունների երկարակեցության հետ կապված հասարակության ձգտումների հասցեագրումը, պատշաճ ջեռուցման, օդափոխության և օդորակման համակարգերի ընտրության, էլեկտրանախագծման խելացի լուծումների ապահովումը և ահԱծխաջրածիններից հրաժարվելու մեթոդների կիրառությունը, ինչպիսիք են երկրաջերմային էներգիայի միջոցով ջեռուցումը, ջերմամեկուսացման առաջադեմ լուծումները, ցածր ճառագայթող լուսավոությունը, արևային էներգիան և ջրի ռացիոնալ օգտագործումն ու հավաքումը դատարանների շենքերի «կլիմայական ազդեցությունը» նվազեցնելու այլ միջոցներ են։</t>
  </si>
  <si>
    <t xml:space="preserve">Միջոցառման շրջանակներում կիրականացվեն ՛Ժամանակակից ստանդարտներով դատարաններ՛ ծրագրի կառավարման, դրա իրականացման համար պահաջվող միջոցների, փորձագետների ու կատարող կազմակերպությունների ներգրավման, համակարգման, վերահսկողության, գնահատման և հաղորդակցման աշխատանքներ: Միջոցաումը իրականացվելու է ՀԲ տեխնիկակական աջակցությամբ: </t>
  </si>
  <si>
    <t>Այս միջոցառումը կապահովի ՛Ժամանակակից ստանդարտներով դատարաններ ՛ ծրագրի արդյունավետ իրականացումը</t>
  </si>
  <si>
    <t>Հնարավոր չի լինի օգտվել նմանատիպ ծրագրեր իրականացնելու՝ ՀԲ հարուստ փորձառությունից և նրանց հասանելի մարդկային և այլ ռեսուրսներից, հնարավորի ծրագրի թերի կատարում</t>
  </si>
  <si>
    <t>Այս միջոցառումը կապահովի ''Ժամանակակից ստանդարտներով դատարաններ'' ծրագրի արդունավետ և ժամանակին իրականացումը և ծրագրի մուս միջոառումներով նախատեսված արդունքները</t>
  </si>
  <si>
    <r>
      <t xml:space="preserve"> ԸՆԹԱՑԻԿ ԾԱԽՍԵՐ
 ԾԱՌԱՅՈՒԹՅՈՒՆՆԵՐԻ  ԵՎ   ԱՊՐԱՆՔՆԵՐԻ  ՁԵՌՔԲԵՐՈՒՄ.
 Պայմանագրային այլ ծառայությունների ձեռքբերում.
Բաղադրիչ 3. Նախագծի կառավարում և համակարգում՝ ներառյալ մոնիթորինգ և գնահատում, ինչպես նաև հաղորդակցություն.
</t>
    </r>
    <r>
      <rPr>
        <sz val="10"/>
        <rFont val="GHEA Grapalat"/>
        <family val="3"/>
      </rPr>
      <t>Նախագծի կառավարում և համակարգում</t>
    </r>
  </si>
  <si>
    <t>ՀԲ վարկ</t>
  </si>
  <si>
    <t>Դատարաների և նրանց ՏՀՏ ենթակառուցվածքերի արդիականացում</t>
  </si>
  <si>
    <t>Միջոցառման շրջանակներում իրականացնվելու է դատարանների շենքների և շինությունների կառուցում և վերակառուցում՝ միջազգային ժամանակակից ստանդարտներին համապաասխան, ինչպես նաև ՏՀՏ ենթակառուցվածքների արդիականացման համար սարքավորումների ձեռքերում: Նախագծի իրականացման աշխարհագրությունն ընդգրկելու է ինչպես Երևան քաղաքը, այնպես էլ ՀՀ բոլոր մարզերը, ինչի համատեքստում նախատեսվում է իրականացնել դատարանների նոր շենքերի կա¬ռուցում և/կամ վերակառուցում։ Ընդհանուր ծրագրի շահառուներն են դատական համակարգը՝ շուրջ 314 դատավոր և թվով 2616 աշխատակազմի ներկայացուցիչներ, ինչպես նաև ընդհանուր առմամբ արդարադատության ոլորտի շահառուները՝ արդարադատություն ստացող քաղաքացիները և բիզնեսը, պետական և տեղական ինքնակառավարման մարմինները, քննչական մարմինները, դատախազությունը, փաստաբանները, սնանկության կառավարիչները, նոտարները և այլն: Միջոցառման շրջանակներում միջազգաին չափանիշներին կհամապատասխանեցվի ընդհանուր առմամբ 20000 քմ դատական շենքեր ու շինութուններ, այդ թվում՝ ՄԺԾԾ ժամանակահատվածում մոտ 13000 քմ: Որպես առաջնահերթություն դիտարկվում է Երևանի առաջին ատյանի քրեական դատարանի չորս նստավայրերի միավորումը մեկ հասցեում, միասնական պատուհան սկզբունքով: Մանրամասները երկայացված են 14-րդ՝ ՛՛Այլ անհրաժեշտ տեղեկատվություն և հիմնավորումներ՛՛ տողում , ինչպես նաև կից երկայացվող մյուս փաստաթղթերում:</t>
  </si>
  <si>
    <t>1. ՀՀ կառավարության հնգամյա ծրագրի Կետ 5.3 կետ, 2.	ՀՀ կառավարության 2021 թ. նոյեմբերի 18-ի «ՀՀ կառավարության 2021-2026 թթ. գործունեության միջոցառումների ծրագիրը հաստատելու մասին» թիվ 1902-Լ որոշման Հավելված 1-ով հաստատված՝ Հայաստանի Հանրապետության կառավարության 2021-2026 թվականների գործունեության միջոցառումների ծրագրի «Արդարադատության նախարարություն» բաժնի 9-րդ կետ, որոցով նախատեսվում է դատարանների շենքային պայմանների և տեխնիկական հագեցվածության կատարելագործում</t>
  </si>
  <si>
    <t>Միջոցառման հիմնական նպատակն է դատական շենքերի՝ ժամանակակից միջազգային նորմերին ու ստանդարտներին համապատախան նոր դատական շենքերի կառուցման և հների վերակառուցման միջոցով արդարադատության որակի և արդյունավետության բարելավում, բոլոր քաղաքացիների համար հասանելիության բարելավում՝ շահառուների առանձին խմբերի այդ թվում՝ հաշմանդամ քաղաքացիների պահանջները հաշվի առնող շինարարական լուծումներ կիրառելու միջոցով: ՏՀՏ ենթակառուցվածքների առաջարկվող ամրապնդումը կվերացնի այն խոչընդոտները, որոնք ներկայումս խանգարում են էլեկտրոնային արդարադատության լիարժեք օգտագործմանը, ինչ իր հերթին կօգնի ապահովել շահառռւ քաղաքացիների և իրավաբանական անձանց համար տեղեկատվության թափանցիկությունն ու հասանելիությունը: Նախագծի իրականացումը կլուծի հետևյալ խնդիրները.
•	դատարաննների անհավասար շենքային պայմաններ
•	որակյալ կադրերի անհավասար բաշխվածություն
•	դատական գործընթացների անհարկի ձգձգումներ՝ ՏՀՏ խափանումների պատճառով
•	հաշմանդամություն ունեցող անձանց համար առկա խոչընդոտներ
•	վտանգավոր աշխատանքային պայմաններ
•	խոնավության, հրդեհի վտանգի տակ գտնվող արխիվներ
•	շենքերի պահպանման ծախսարդյունավետ կառուցակարգի բացակայություն:
Վերոնշյալ խնդիրների լուծումը կհանգեցնի դատարանների շենքերում՝ տեղում շոշափելի փոփոխությունների, մատչելիության, արդյունավետության և թափանցիկության բարելավմանը:</t>
  </si>
  <si>
    <t>Առաջարկվող նախագիծը կարտացոլի կլիմայի փոփոխության հետևանքների մեղմացման, ռեսուրսների ռացիոնալացման, կլիմայի պատշաճ ներքին վերահսկման, նյութերի և շինությունների երկարակեցության հետ կապված հասարակության ձգտումները՝ հետագայում դրանից օգտվողների հարմարավետությունը խթանելու նպատակ հետապնդելով։ Պատշաճ ջեռուցման, օդափոխության և օդորակման համակարգերը, էլեկտրանախագծման խելացի լուծումները կապահովեն  էներգիայի խնայողություն և ածխածնի արտանետումների կրճատում։ Ածխաջրածիններից հրաժարվելու մեթոդների կիրառությունը, ինչպիսիք են երկրաջերմային էներգիայի միջոցով ջեռուցումը, ջերմամեկուսացման առաջադեմ լուծումները, ցածր ճառագայթող լուսավոությունը, արևային էներգիան և ջրի ռացիոնալ օգտագործումն ու հավաքումը դատարանների շենքերի «կլիմայական ազդեցությունը» նվազեցնելու այլ միջոցներ են։</t>
  </si>
  <si>
    <t xml:space="preserve">Միջոցառման շրջանակներում նախատեսվում է դատական շենքների կառուցում և վերակառուցում՝ դրանք համապատասխանեցնելով միջազգային ժամանակակից չափանիշներին, ինչպես նաև դատական համակարգի ՏՀՏ ենթակառուցվածքի կատարելագործման ու ամրապնդման համար պահանջվող սարքավորումների ձեռքբերում: Սույն միջոցառման շրջանակներում նախատեսվում է նաև աուդիո-վիդեո դատական լսումների առկա հավելվածի (FEMIDA) բարելավում, այդ թվում՝ անհրաժեշտ սարքավորումների ձեռքբերման միջոցով: Կոնկրետ շինությունների քանակը, տարածքը և տեղակայումը, դրանց վրա իրականացվող աշխատանքների ծավալը և բնույթը, ինչպես նաև ՏՀՏ ենթակառուցվածքի համար  ձեռքբերվող սարքավորումների ցանկը կհստակեցվի դատարանների շենքերի ու դատական համակարգի ՏՀՏ ենթակառուցվածքի չափանիշների մշակման և այդ չափանիշներին համապատասխան լուծումներ ապահովելու համար պահանջվող աշխատանքների ու ներդրումների մանարկրկիտ գնահատման ու հաշվարկերի արդյունքում, ինչի համար նախատեսվում է ՛՛Ժամանակակից ստանդարտներով դատարաններ՛՛ ծրագրի շրջանակներում ՛՛Դատական համակարգի ենթակառուցվածքների չափանիշների մշակում և ներդրում՛՛ խորագրով առանձին միջոցառման իրականացումը: </t>
  </si>
  <si>
    <t>Առաջարկվող նախագիծը փոփոխություններ և հույժ անհրաժեշտ արդիականացում, ստանդարտացում և կայունություն կապահովի մի ոլորտում, որն այժմ օրեցօր աճող ոլորտային պահանջարկի պայմաններում ստիպված է հույսը դնել հնացած և բարեփոխումներին խոչընդոտող ենթակառուցվածքների վրա:
Կարիքների գնահատման հիման վրա կատարվելիք թիրախային ներդրումները կբարելավեն դատարաններում առկա վտանգավոր աշխատանքային պայմանները և կստեղծեն մատչելիության, արդյունավետության և թափանցիկության անհրաժեշտ մակարդակ դատարաններից օգտվողների համար:
Շենքերի և ենթակառուցվածքների արդիականացման միջոցով ոչ միայն Երևանում, այլև՝ ՀՀ բոլոր մարզերում կապահովվի դատական համակարգի գրավչության բարձրացում, ինչի արդյունքում՝ որակյալ և պրոֆեսիոնալ կադրերի անխոչընդոտ ներգրավում:
Դատական և ՏՀՏ ենթակառուցվածքները 21-րդ դարի պահանջներին համապատասխանեցնելը կբարձրացնի գործերի քննության արդյունավետությունը և կապահովի դրանց ժամանակին լուծումը։ ՏՀՏ ենթակառուցվածքների, օրինակ՝ դատական նիստերի ձայնագրման համակարգի խափանումների պատճառով դատավորները ստիպված են լինում հետաձգել նիստերը, ինչը հանգեցնում է անհարկի ձգձգումների և դատավարության մասնակիցների շրջանում դժգոհության աճի։ Ժամանակին իրականացված արդարադատության և վեճերի ավելի արագ լուծման արդյունքում վեճի առարկա գումարներն ավելի կարճ ժամկետում հնարավոր կլինի վերստին դնել շրջանառության մեջ և վերադարձնել տնտեսություն։ 
Այս ուղղակի օգուտներից բացի արդարադատության պատասխանատու և արդյունավետ համակարգը բարենպաստ պայմաններ կստեղծի նաև մասնավոր հատվածի ներդրումների ավելացման համար և կնպաստի հասարակության վստահության ամրապնդմանը՝ հաշվի առնելով, որ կայացած, մատչելի, արդյունավետ և թափանցիկ դատական համակարգն ընկալվում է որպես սեփականության իրավունքի պաշտպանության, պայմանագրերի կատարման, ձեռնարկատիրության համար անհրաժեշտ նախապայման։</t>
  </si>
  <si>
    <t xml:space="preserve">Միջոցառման չհաստատման դեպքում Հայաստանի Հանրապետությունը երկարաժամկետ հեռանկարում կշարունակի կատարել ոչ արդյունավետ և պատշաճ մասնագիտական հենքի վրա չհիմնված ծախսեր՝ առկա դատարանների շենքերի վերակառուցման և արդիականացման ուղղությամբ, ինչի արդյունքում հնարավոր չի լինի ապահովել Դատական և իրավական բարեփոխումների 2022-2026 թթ. ռազմավարությամբ նախատեսված փոփոխություններն ու արդյունքները: Առանց դատական ենթակառուցվածքների նկատմամբ ռազմավարական մոտեցման, նախագծային ստանդարտների, շինարարական նորմերի, դատարանների մոդելների ներդրման օրեցօր առավել առարկայական կդառնա դատարանների շենքերի ներկայիս ցանցի ռիսկայնությունը, էլ ավելի կմեծանան վտանգավոր ռիսկերը դատավորների, աշխատակազմի և այցելուների համար, առավել սուր կընդգծվի ամբողջական էլեկտրոնային արդարադատության համակարգի ներդրման շարունակական անկարողությունը՝ չզարգացած ենթակառուցվածքների բացակայության պատճառով:
Դատական համակարգի համար նախատեսված ՏՏ համակարգերի և ենթակառուցվածքների ներդրման վրա կատարվելիք ծախսերը կունենան արդյունավետության նվազ մակարդակ՝ պայմանավորված այն հանգամանքով, որ օպտիմալ ՏՏ համակարգերի ներդրումը պահանջում է օպտիմալ շենքային պայմանների առկայություն։ 
Միջնաժամկետ հեռանկարում դատարանների շենքերում չեն վերացվի այն խոչընդոտները և անհարմարությունները, որոնք խանգարում են դատարանների կողմից արդարադատության արագ և արդյունավետ իրականացմանը։ Նկարագրված անվտանգային ռիսկերը ոչ թե կլուծվեն ինստիտուցիոնալ մակարդակով, այլ՝ կշարունակեն կառավարվել ad hoc սկզբունքով՝ ըստ առաջացած կոնկրետ խնդրի։ Որոշ դատարանների շենքերում կարող են վնասվել արխիվները (անգամ ոչ շատ լուրջ ֆորսմաժորային իրավիճակի առաջացման դեպքում, օրինակ՝ ջրահեռացման խողովակի վնասվածք), ինչը խիստ բացասաբար կազդի քաղաքացիների կողմից համապատասխան տեղեկատվություն ստանալու և դրա հիման վրա իրենց իրավունքներն իրացնելու հնարավորության վրա։ 
Հատկապես ՀՀ մարզերում դատավորի կամ դատավորի օգնականի պաշտոնի զբաղեցման հեռանկարը կշարունակի մնալ էականորեն նվազ գրավիչ՝ համեմատած Երևան քաղաքում նույն պաշտոնի զբաղեցման հեռանկարի հետ, ինչը չի նպաստի մարզային դատարանների կողմից իրականացվող արդարադատության որակի բարձրացմանը։ 
Դատարանների շենքերը կշարունակեն չհամապատասխանել հասանելիության միջազգային չափանիշներին՝ առնվազն հաշմանդամություն ունեցող անձանց համար հասանելիության ապահովման տեսանկյունից։ </t>
  </si>
  <si>
    <t>Ժամանակակից չափանիշներին և պահանջներին համապատասխան կառուցված և վերակառուցված՝ դատարանների շենքերի և շինութունների ընդհանուր տարածքը (կուտակային)</t>
  </si>
  <si>
    <t xml:space="preserve">Քառակուսի մետր </t>
  </si>
  <si>
    <t>20000*</t>
  </si>
  <si>
    <t>տոկոս</t>
  </si>
  <si>
    <t>Դատական ՏՀՏ ենթակառուցվածքի թվայնացում</t>
  </si>
  <si>
    <t xml:space="preserve">Բնակչության և դատարանների օգտվողների առավել գոհունակություն դատական ծառայությունների արդյունավետության մակարդակից </t>
  </si>
  <si>
    <t>բնակչություն՝ 41%, դատարանից օգտվողներ՝ 60%</t>
  </si>
  <si>
    <t>բնակչություն՝ 50%, դատարանից օգտվողներ՝ 65%</t>
  </si>
  <si>
    <t>բնակչություն՝ 60%, դատարանից օգտվողներ՝ 70%</t>
  </si>
  <si>
    <t>Առաջին ատյանի դատարանում գործերի լուծման տոկոսը</t>
  </si>
  <si>
    <t>օր</t>
  </si>
  <si>
    <r>
      <t xml:space="preserve"> ՈՉ ՖԻՆԱՆՍԱԿԱՆ ԱԿՏԻՎՆԵՐԻ ԳԾՈՎ ԾԱԽՍԵՐ
 ՀԻՄՆԱԿԱՆ ՄԻՋՈՑՆԵՐ
Բաղադրիչ 1. ՀՀ դատական ենթակառուցվածքների արդիականացում և ստանդարտացում
 ՇԵՆՔԵՐ ԵՎ ՇԻՆՈՒԹՅՈՒՆՆԵՐ</t>
    </r>
    <r>
      <rPr>
        <b/>
        <sz val="10"/>
        <rFont val="GHEA Grapalat"/>
        <family val="3"/>
      </rPr>
      <t xml:space="preserve">
Կապիտալ ներդրումների ծրագրին համապատասխան՝ ընտրված դատական շենքների ու շինութունների կառուցում ու վերակառուցում </t>
    </r>
  </si>
  <si>
    <t xml:space="preserve">Բաղադրիչ 2. Դատական ՏՀՏ ենթակառուցվածքների արդիականացում
 ՄԵՔԵՆԱՆԵՐ  ԵՎ  ՍԱՐՔԱՎՈՐՈՒՄՆԵՐ
Աուդիո-վիդեո դատական լսումների առկա հավելվածի (FEMIDA) բարելավում,  սարքավորումների ձեռքբերում  </t>
  </si>
  <si>
    <r>
      <t xml:space="preserve"> ԱՅԼ ՀԻՄՆԱԿԱՆ ՄԻՋՈՑՆԵՐ
</t>
    </r>
    <r>
      <rPr>
        <b/>
        <sz val="10"/>
        <color theme="1"/>
        <rFont val="GHEA Grapalat"/>
        <family val="3"/>
      </rPr>
      <t>Դատական համակարգի մատչելիության և արդյունավետության ուժեղացման համար ժամանակակից ՏՀՏ գործիքներում ընտրված ներդրումների իրականացում</t>
    </r>
  </si>
  <si>
    <t xml:space="preserve">Ոչ մի փոփոխություն, սահմանափակ աջակցություն պետական բյուջեից
Շահագործման ներկայիս վատ պայմանները և ՏՀՏ ենթակառուցվածքների լուրջ բացերը չվերացվելու դեպքում ակնկալվում է ենթակառուցվածքների քայքայում, դատական ծառայությունների մատուցման մատչելիության, որակի և թափանցիկության վատթարացում, որակյալ կադրերի պակաս, տարբեր տարածաշրջաններում գտնվող դատարանների, հետևաբար՝ բնակչության նկատմամբ անհավասար մոտեցման պահպանում: </t>
  </si>
  <si>
    <t>Պետական բյուջեից հատկացվող աջակցություն առաջարկվող նախագծի համար
Նման աջակցությունը կլուծի ներկայիս ֆինանսական միջոցների բացակայության և ենթակառուցվածքներում, նորարարություններում և պահպանման գործում անբավարար ներդրումների հետ կապված խնդիրը։ Սակայն միայն ֆինանսական միջոցները չեն վերացնի կառավարման և ՏՀՏ հմտությունների սահմանափակումները: Միայն պետական բյուջեի վրա հույս դնելը կնշանակի հրաժարվել ակնկալվող վարկի շրջանակում Համաշխարհային բանկից խորհրդատվություն և տեխնիկական աջակցություն ստանալու հնարավորությունից, այդ թվում՝ ներդրումային ծրագրի մշակման, դատական համակարգի շենք-շինութունների ու ՏՀՏ ենթակառուցվածքների նորմերի մշակման,  դատարանների շենքերի կատարելագործված քարտեզի մշակման, դատական, կառավարման և ՏՀՏ ոլորտներում կարողությունների զարգացման և վերապատրաստումների ուղղությամբ տրամադրվող աջակացությունից:</t>
  </si>
  <si>
    <t>Այլընտրանք # 4</t>
  </si>
  <si>
    <t>Ձևավորել սեփական հնարավորությունները 
Որպես օրինակ կարող է դիտարկվել ՀՀ հարկային մարմինը, որը՝ ֆիզիկական և ՏՀՏ ենթակառուցվածքները բարելավելու նպատակով մշակել է իր սեփական հնարավորություններն ու համակարգերը։ Սա, ամենայն հավանականությամբ, զգալիորեն կբարձրացնի պահանջվող բյուջեն, քանի որ անհրաժեշտ կլինեն էական ներդրումներ այն ենթակառուցվածքներում, որոնք ներկայումս հասանելի չեն, ինչպիսիք են օրինակ՝ տվյալների կենտրոնները: Կպահանջվեն նաև զգալի ներդրումներ արդարադատության ոլորտում նոր կադրեր ներգրավելու համար։ Նման ներդրումների բացակայության պայմաններում զգալիորեն կհետաձգվի ծրագրի իրականացումը և դրանից ակնկալվող բարելավումների իրագործումը, որը, ըստ էության գոնե աաջիկա մի քանի տարիների ընթացքում կհանգեցնի նույն բացասական արդյունքին, ինչն ակնկալվում է Այլընտրանք #2-ի դեպքում:</t>
  </si>
  <si>
    <t>Այլընտրանք # 5</t>
  </si>
  <si>
    <t>Շինարարական աշխատանքների ֆինանսավորում պետական բյուջեի հաշվին՝ վարկային միջոցներով ֆինանսավորելով միայն տեխնիկական աջակցութան և ծրագրի կառավարման աշխատանքները
Հաշվի առնելվով պետական բուջեի սուղ հնարավորությունները՝ այս այլընտրանքի դեպքում ծագում է ծրագրի թերֆինանսավորման կամ ֆինանսավորման և, հետևաբար, ծրագրի իրակաացման հարցում հետաձգումներ, ինչը կարող է բաասաբար ազդել արդունքների վրա:</t>
  </si>
  <si>
    <t>Ժամանակակից չափանիշներին և պահանջներին համապատասխան կառուցված և վերակառուցված՝ դատարանների շենքերի և շինութունների ընդհանուր տարածքը հաշվարկելիս հաշվի է առնվել, որ նախագծի իրականացման առաաջին տարիներին որպես առաջնահերթություն դիտարկվում է Երևան քաղաքի առաջին ատյանի ընդհանուր իրավասության քրեական դատարանը՝ Հրաչյա Աճառյան փողոցի 31 հասցե տեղափոխելու վերաբերյալ Դատական դեպարտամենտի տեսլականը:  Նախտեսվում է դատարանը 4 նստավայրերի (Կենտրոն (Տիգրան Մեծի 23/1), Ավան (Գյուլիքեխվյան 20), Շենգավիթ (Արշակունյաց 24/1) և Աջափնյակ-1 (Նազարբեկյան 40) նստավայրերը) փոխարեն տեղակայել 1 նստավայրում՝ Աճառյան 31 հասցեում, ինչի արդյունքում դատարանը կունենա 1 գրասենյակ («մեկ պատուհան» հայեցակարգով)Այլ լրացուցիչ տեղեկութունները ներկայացվում են կից փաստաթղթերում: Կառավարության որոշմամբ՝ Հրաչյա Աճառյան 31 հասցեում գտնվող 7 հարկանի շենքի՝ շուրջ 7800 քմ մակերեսով տարածքից՝ 4240 քմ տարածքը՝ նկուղն ու 2-5-րդ հարկերը, և նույնանուն փողոցի 37/23 հասցեում գտնվող շուրջ 6000 քմ հողամասը ամրացվել է Դատական դեպարտամենտի հաշվեկշռին։ Այլ Լրացուցիչ տեղեկութունները ներկայացվում են կից փաստաթղթերում:</t>
  </si>
  <si>
    <t xml:space="preserve">Խորհրդատվական և կարողությունների զարգացման ծառայությունների մատուցում </t>
  </si>
  <si>
    <t>Միջոցառման շրջանակներում կտրամադրվի տեխնիկական ու խորհրդատվական աջակցություն դատարանների կառուցման և վերկառուցման, ինչպես նաև  ՏՀՏ ենթակառուցվածքների արդիականացման աշխատանքերի արդյունավետ իրականացման նպատակով, ինչի շահառուներն են դատական համակարգը՝ շուրջ 314 դատավոր և թվով 2616 աշխատակազմի ներկայացուցիչներ, ինչպես նաև ընդհանուր առմամբ արդարադատության ոլորտի շահառուները՝ արդարադատություն ստացող քաղաքացիները և բիզնեսը, պետական և տեղական ինքնակառավարման մարմինները, քննչական մարմինները, դատախազությունը, փաստաբանները, սնանկության կառավարիչները, նոտարները և այլն: ՏՀՏ հմտությունների և կառավարման ուղղությամբ վերապատրաստումներ կանցկացվեն ոլորտի՝ կառավարման գործառույթ իրականացնող պաշտոնյաների, դատավորների և դատարանների աշխատակազմի համար, աջակցություն կտրամադրվի որակյալ կադրերի պատրաստման և ներգրավման գործընթացին:</t>
  </si>
  <si>
    <t>1. ՀՀ կառավարության հնգամյա ծրագրի Կետ 5.3 կետ, 2.	ՀՀ կառավարության 2021 թ. նոյեմբերի 18-ի «ՀՀ կառավարության 2021-2026 թթ. գործունեության միջոցառումների ծրագիրը հաստատելու մասին» թիվ 1902-Լ որոշման Հավելված 1-ով հաստատված՝ Հայաստանի Հանրապետության կառավարության 2021-2026 թվականների գործունեության միջոցառումների ծրագրի «Արդարադատության նախարարություն» բաժնի 9-րդ կետ, որոնցով նախատեսվում է դատարանների շենքային պայմանների և տեխնիկական հագեցվածության կատարելագործում</t>
  </si>
  <si>
    <t>Միջոցառման հիմնական նպատակն է ապահովել դատական շենքերի կառուցման և վերակառուցման, ինչպես նաև ՏՀՏ ենթակառուցվածքի արդիականացման աշխատանքների արդյունավետ իրականացումը միջազգային չափանիշներին և ժամանակակից պահանջներին համապատասխան, ինչպես նաև ստեղծված ու արդիականացված ենթակառուցվածքների արդյունավետ ներդրումը, շահագործումը և կիրառումը: Սահմանելով դատարանների ֆիզիկական ու ՏՀՏ ենակառուցվածքների միասնական ու ժամանակակից պահանջներին համապատասխանող նորմեր և իրականացնելով վերապատրաստումներ կառավարման, ՏՀՏ հմտությունների ու մասնագիտական ոլորտներում, բացի վերը նշված անմիջական արդյունքից, կարելի է նաև ապահովել մեկ այլ, ավելի հեռահար նպատակի իրագործումը, այն է՝ ապահովել միասնական պայմաններ  ՀՀ ողջ տարածքում արդարադատության իրականացման համար՝ ակախ օգտաործողի գտնվելու վայրից</t>
  </si>
  <si>
    <t>Դատական համակարգի ֆիզիակական ենակառուցվածքների համար ժամանակակից պահանջներին համապատասխանող նորմերի մշակումը կօգնի հասցեագրել կլիմայի փոփոխության հետևանքների մեղմացման, ռեսուրսների ռացիոնալացման, կլիմայի պատշաճ ներքին վերահսկման, նյութերի և շինությունների երկարակեցության հետ կապված հասարակության ձգտումները՝ հետագայում դրանից օգտվողների հարմարավետությունը խթանելու նպատակ հետապնդելով։ Պատշաճ ջեռուցման, օդափոխության և օդորակման համակարգերը, էլեկտրանախագծման խելացի լուծումները կապահովեն  էներգիայի խնայողություն և ածխածնի արտանետումների կրճատում։ Ածխաջրածիններից հրաժարվելու մեթոդների կիրառությունը, ինչպիսիք են երկրաջերմային էներգիայի միջոցով ջեռուցումը, ջերմամեկուսացման առաջադեմ լուծումները, ցածր ճառագայթող լուսավոությունը, արևային էներգիան և ջրի ռացիոնալ օգտագործումն ու հավաքումը դատարանների շենքերի «կլիմայական ազդեցությունը» նվազեցնելու այլ միջոցներ են։</t>
  </si>
  <si>
    <t>Միջոցառման շրջանակներում կիրականացվի՝
1) Դատական համակարգի ենթակառուցվածքներին /այդ թվում՝ ՏՀՏ ենթակառուցվածքին/ և կահավորմանը վերաբերող նորմատիվ պահանջների սահմանում, որոնք հիմնված կլինեն միջազգային լավագույն փորձի վրա, հաշվի կառնեն արդյունավետ ՏՏ համակարգերի և ենթակառուցվածքների ներդրման համար անհրաժեշտ պահանջները և ֆունկցիոնալ տեսանկյունից կտարբերվեն այլ պետական մարմինների կողմից օգտագործվող շենքերի համար նախատեսված ճարտարապետաշինարարական նորմերից,
2) ՀՀ բոլոր դատարանների շենքերի մասնագիտացված գույքագրման իրականացում,
3) Դատարանների տեղակայվածության ուսումնասիրություն և նոր՝ առավել արդյունավետ քարտեզի որոշում՝ ծառայությունների մատուցման և ծախսարդյունավետության բարելավման նպատակով, ինչը հիմնված կլինի դատարանում քննվող գործերի և ծանրաբեռնվածության համակցված գնահատման, ապագայում քննվող գործերի և ծանրաբեռնվածության գնահատման, բնակչության տվյալների, սոցիալ-տնտեսական գործոնների, տարածքի հատակագծման վրա՝ ներառյալ սեյսմիկ ակտիվության ռիսկերը, տրանսպորտի, դատական ծառայությունների մատչելիության և ֆիզիկապես հասանելի լինելու գործոնները:
4) Գործող դատարանների շենքերի՝ նոր ստանդարտներին համապատասխանեցման հնարավորության և նպատակահարմարության գնահատում,
5) Դատաիրավական համակարգի կապիտալ ներդրումների հեռանկարային ծրագրի (ԿՆԾ) մշակում, որը կհեշտացնի Ֆինանսների նախարարության հետ բյուջեի պլանավորման համակարգումը և նոր ենթակառուցվածքների ստեղծման և պահպանման համար հատկացումները՝ թույլ տալով բարձրացնել ներդրումների ծախսարդյունավետությունը                                                                                                                                                                                                                                                                                                                                                                                                                                                                                                                                                            6) Շինարարական աշխատանքների որակի վերահկողութանը աջակցելու նպատակով՝ անկախ մոնիտորինգի իրականացում, այսպիսով ԱՆ, Դատական դեպարտամենտի առկա կարողությունների համալրում
7) ՏՀՏ ենթակառուցվածքների կառավարման և կիրառման գործընթացների ու գործիքների կատարելագործում և մշակում, Դատական համակարգի մատչելիության և արդյունավետության ուժեղացման համար ժամանակակից ՏՀՏ գործիքներում թիրախային ներդրումների իրականացում, ոլորտի ներկայացուցիչների /դատավորներ,  դատարանների անձնակազմեր և այլն/ ՏՏ վերապատրաստում
8) Կառավարման հմտությունների ամրապնդում՝ «դատական համակարգի ռեբրենդինգ» (Դատական իշխանության կառավարման հմտությունների ուժեղացում, աջակցություն դատական իշխանության «ռեբրենդինգին»՝ մարդկային ռեսուրսների բարելավված կառավարման և կարողությունների զարգացման միջոցով և աջակցություն որակյալ կադրերի պատրաստման և ներգրավման գործընթացին)</t>
  </si>
  <si>
    <t>Այս միջոցառման իրականացումը կապահովի դատական համակարգի ֆիզիակական ու ՏՀՏ ենթկառուցվածքների արդիականացման միջոցառման արդյունավետ իրականացումը, կօգնի ապահովել արդարադատության իրականացման միասնական պայմաններ ՀՀ ողջ տարածքում՝ անկախ օգտագործողի գտնվելու վայրից</t>
  </si>
  <si>
    <t>Միջոցառման չհաստատման դեպքում դժվար կլինի երաշխավորել դատական համակարգի ֆիզիկական և ՏՀՏ ենթակառուցվածքների ծախսարդյունավետ ու նախատեսված ժամկետներում իրականացումը, կլիմայի փոփոխության հետևանքների մեղմացման, ռեսուրսների ռացիոնալացման, կլիմայի պատշաճ ներքին վերահսկման, նյութերի և շինությունների երկարակեցության հետ կապված հասարակության ձգտումների, ինչպես նաև դատաիրավական համակարգում աշխատող անձանց առողջությանն ու անվտանգությանը սպառնացող հնարավոր վտանգների պատշաճ հասցեագրումը, ՛ժամանակակից ստանդարտներով դատարաններ՛ ծրագրից ակնկալվող արդյունքների ու օգուտների իրագործումը: Տեխնիկական գիտելիքների ու հմտությունների որոշակի բացերի պատճառով հնարավոր են ինչևինչ ոչ օպտիմալ լուծումներ և ռեսուրսների վատնում։</t>
  </si>
  <si>
    <t>Մշակել դատարանների շենքերի միասնական ստանդարտներ /ճարտարապետաշինարարական նորմեր, դատարանի տիպային մոդել, դատարանների շենքերի արդյունավետ քարտեզ</t>
  </si>
  <si>
    <t>ժամկետ</t>
  </si>
  <si>
    <t>հուլիս</t>
  </si>
  <si>
    <t>Դատաիրավական համակարգի կապիտալ ներդրումների հեռանկարային ծրագրի (ԿՆԾ) մշակում</t>
  </si>
  <si>
    <t>դեկտեմբեր</t>
  </si>
  <si>
    <t xml:space="preserve">Դատավորների և նրանց անձնակազմի ՏՏ վերապատրաստում </t>
  </si>
  <si>
    <t xml:space="preserve">Կառավարման հարցերում ոլորտի՝ կառավարող գործառույթ իրականացնող անձնակազմի վերապատրաստում  </t>
  </si>
  <si>
    <t xml:space="preserve"> ԸՆԹԱՑԻԿ ԾԱԽՍԵՐ
 ԾԱՌԱՅՈՒԹՅՈՒՆՆԵՐԻ  ԵՎ   ԱՊՐԱՆՔՆԵՐԻ  ՁԵՌՔԲԵՐՈՒՄ
 Պայմանագրային այլ ծառայությունների ձեռքբերում․
Բաղադրիչ 1. ՀՀ դատական ենթակառուցվածքների արդիականացում և ստանդարտացում</t>
  </si>
  <si>
    <t>Դատարանների շենքերի միասնական ստանդարտների մշակում/ճարտարապետաշինարարական նորմեր, դատարանի տիպային մոդել/</t>
  </si>
  <si>
    <t>Դատարանների շենքերի արդյունավետ քարտեզի մշակում</t>
  </si>
  <si>
    <t>Կապիտալ ներդրումների հեռանկարային պլանի մշակում</t>
  </si>
  <si>
    <t>Վերահսկողության որակի բարձրացում և ԱՆ, Դատական դեպարտամենտի առկա կարողությունների համալրում՝ երրորդ կողմի մոնիտորինգի միջոցով</t>
  </si>
  <si>
    <t>Բնապահպանական և սոցիալական երաշխիքների կիրառում</t>
  </si>
  <si>
    <t>Բաղադրիչ 2. Դատական ՏՀՏ ենթակառուցվածքների արդիականացում</t>
  </si>
  <si>
    <t>Դատական ՏՀՏ ենթակառուցվածքի կառավարման և սպասարկման ստանդարտների մշակում</t>
  </si>
  <si>
    <t>Ոլորտի ներկայացուցիչների /դատավորներ,  դատարանների անձնակազմեր և այլն/ ՏՏ վերապատրաստում</t>
  </si>
  <si>
    <t>Բաղադրիչ 3. Կառավարման հմտությունների ամրապնդում՝ «դատական համակարգի ռեբրենդինգ»</t>
  </si>
  <si>
    <t>Դատական իշխանության կառավարման հմտությունների ուժեղացում</t>
  </si>
  <si>
    <t>Աջակցություն դատական իշխանության «ռեբրենդինգին»՝ մարդկային ռեսուրսների բարելավված կառավարման և կարողությունների զարգացման միջոցով</t>
  </si>
  <si>
    <t xml:space="preserve">Աջակցություն որակյալ կադրերի պատրաստման և ներգրավման գործընթացին </t>
  </si>
  <si>
    <t xml:space="preserve">Տեխնիկական և խորհրդատվական աշխատանքները իրականացնել առանց ՀԲ աջակցությունը ներգրավելու, ներկայումս ոլորտի պետական մարմիններում առկա մարդկային ռեսուրսների և գործառույթների շրջանակում 
Պետական համակարգում ներկայումս առկա գիտելիքների ու փորձառության որոշակի բացերի պատճառով այս այլընտրանքը կարող է առաջացնել լուրջ դժվարություններ՝ ծրագրի իրականացման օպտիմալ լուծումների կիրառման, աշխատանքների որակի և ծրագրի արդյունավետությունը ապահովելու տեսանկյունից: </t>
  </si>
  <si>
    <t>Ձևավորել սեփական հնարավորությունները 
Սա, ամենայն հավանականությամբ, զգալիորեն կբարձրացնի պահանջվող բյուջեն, քանի որ անհրաժեշտ կլինեն էական ներդրումներ այն ենթակառուցվածքներում, որոնք ներկայումս հասանելի չեն, ինչպիսիք են օրինակ՝ տվյալների կենտրոնները: Կպահանջվեն նաև զգալի ներդրումներ արդարադատության ոլորտում նոր կադրեր ներգրավելու համար։ Նման ներդրումների բացակայության պայմաններում զգալիորեն կհետաձգվի ծրագրի իրականացումը և դրանից ակնկալվող բարելավումների իրագործումը, որը, ըստ էության գոնե աաջիկա մի քանի տարիների ընթացքում կհանգեցնի նույն բացասական արդյունքին, ինչն ակնկալվում է Այլընտրանք #2-ի դեպքում:</t>
  </si>
  <si>
    <t>Լրացուցիչ տեղեկութունները ներկայացվում են կից փաստաթղթերում</t>
  </si>
  <si>
    <t xml:space="preserve">ՀԲ աջակցությամբ իրականացվող "Ժամանակակից ստանդարտներով դատարաններ" ծրագիր/ՀԲ աջակցությամբ իրականացվող ՙԺամանակակից ստանդարտներով դատարաններ՚ ծրագրի կառավարման և համակարգման ծառայությունների մատուցում </t>
  </si>
  <si>
    <t xml:space="preserve"> 4239/ Ընդհանուր բնույթի այլ ծառայություններ </t>
  </si>
  <si>
    <t>Դատարանների և նրանց ՏՀՏ ենթակառուցվածքերի արդիականացում</t>
  </si>
  <si>
    <t>5134/ Նախագծանախահաշվային ծախսեր</t>
  </si>
  <si>
    <t>5132/Ոչ նյութական հիմնական միջոցներ</t>
  </si>
  <si>
    <t>Արդարադատաության նախարարություն</t>
  </si>
  <si>
    <t>Խոշտանգումից տուժած անձանց հոգեբանական օգնության տրամադրում</t>
  </si>
  <si>
    <t>Քաղաքացիական օրենսգրքի1087.3-րդ հոդվածով սահմանվում է, որ խոշտանգումից տուժած անձի ռեաբիլիտացիայի իրավունքը ներառում է բժշկական օգնության և սպասարկման դիմաց հատուցում ստանալու, ինչպես նաև անվճար հոգեբանական և անվճար իրավաբանական ծառայություններից օգտվելու իրավունքը: Հոգեբանական ծառայությունները տրամադրվում են խոշտանգման մասին ենթադրյալ տուժողի կողմից հայտարարություն ներկայացվելուց հետո ողջամիտ ժամկետում՝ հաշվի առնելով տուժողի իրավաչափ շահերը: Հոգեբանական ծառայությունները մատուցվում են ավանդական և այլընտրանքային միջամտության եղանակներով՝ հաշվի առնելով տուժողի անհատական կարիքները: Ըստ այդմ՝ ՀՀ կառավարության 2017 թվականի հոկտեմբերի 26-ի N 1367-Ն որոշմամբ սահմանվում է այդ ծառայություններից օգտվելու կարգը և պայմանները։ Քանի որ ՄԻՊ ազգայի ռազմավարությունից բխող 2023-2025 թվականների գործողությունների ծրագրից բխում էր աջակցության կենտրոնի ձևավորում, իրականացվել են ուսումնասիրություններ առկա գործիքակազմերի մասով, մշակվել է նշված որոշման մեջ փոփոխություն նախատեսող նախագիծ (https://www.e-draft.am/projects/9720), որով հստակեցվում են կառուցակարգերը, և որը ենթադրում է մասնավոր կազմակերպության հետ պայմանագրի կնքում՝ հոգեբանական ծառայությունների մատուցման նպատակով։</t>
  </si>
  <si>
    <t xml:space="preserve">ՀՀ քաղաքացիական օրենսգիրք, ՀՀ կառավարության 2017 թվականի հոկտեմբերի 26-ի N 1367-Ն որոշում </t>
  </si>
  <si>
    <t>Ապահովել աջակցություն խոշտանգումից տուժած անձանց։</t>
  </si>
  <si>
    <t>Մարդու իրավունքների պաշտպանության քաղաքականությանն է առնչվում։</t>
  </si>
  <si>
    <t>Նախաձեռնության արդյունքում մասնագիտացված կազմակերպություն կապահովի խոշտանգումից տուժած անձանց հոգաբանական աջակցության տրամադրումը։</t>
  </si>
  <si>
    <t>Խոշտանգումից տուժած անձինք կստանան պատշաճ հոգեբանական օգնություն։</t>
  </si>
  <si>
    <t>Կոտնահարվեն խոշատնգումից տուժած անձանց իրավունքները։</t>
  </si>
  <si>
    <t>Կազմակերպությունը իրականացնում է աջակցություն։</t>
  </si>
  <si>
    <t>Համապատասխան պայմանագրի առկայություն մասնագիտացված կազմակերպության հետ, որը կիրականացնի հոգեբանական աջակցությունը։</t>
  </si>
  <si>
    <t>Ֆինանսական միջոցներ՝ համապատասխան պայմանագրի կնքման համար։</t>
  </si>
  <si>
    <t>Տրամադրվող միջոցներից կախված է ծառայությունների մատուցման հնարավորությունը, որակը և ծավալները, ուստի նվազագույն սցենարը այս ուղղություններով նվազագույն միջոցների ապահովման հնարավորությունն է։</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</si>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</sst>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0.0\);\-"/>
    <numFmt numFmtId="165" formatCode="_(* #,##0.0_);_(* \(#,##0.0\);_(* &quot;-&quot;??_);_(@_)"/>
    <numFmt numFmtId="166" formatCode="0.0"/>
    <numFmt numFmtId="167" formatCode="_(* #,##0_);_(* \(#,##0\);_(* &quot;-&quot;??_);_(@_)"/>
  </numFmts>
  <fonts count="85">
    <font>
      <sz val="11"/>
      <color theme="1"/>
      <name val="Calibri"/>
      <family val="2"/>
      <scheme val="minor"/>
    </font>
    <font>
      <b/>
      <sz val="12"/>
      <color theme="1"/>
      <name val="GHEA Grapalat"/>
      <family val="3"/>
    </font>
    <font>
      <sz val="8"/>
      <color rgb="FF000000"/>
      <name val="GHEA Grapalat"/>
      <family val="3"/>
    </font>
    <font>
      <i/>
      <sz val="8"/>
      <color rgb="FF000000"/>
      <name val="GHEA Grapalat"/>
      <family val="3"/>
    </font>
    <font>
      <i/>
      <sz val="8"/>
      <color theme="1"/>
      <name val="GHEA Grapalat"/>
      <family val="3"/>
    </font>
    <font>
      <b/>
      <sz val="8"/>
      <color theme="1"/>
      <name val="GHEA Grapalat"/>
      <family val="3"/>
    </font>
    <font>
      <vertAlign val="superscript"/>
      <sz val="11"/>
      <color theme="1"/>
      <name val="Calibri"/>
      <family val="2"/>
      <scheme val="minor"/>
    </font>
    <font>
      <sz val="8"/>
      <color theme="1"/>
      <name val="GHEA Grapalat"/>
      <family val="3"/>
    </font>
    <font>
      <vertAlign val="superscript"/>
      <sz val="8"/>
      <color theme="1"/>
      <name val="GHEA Grapalat"/>
      <family val="3"/>
    </font>
    <font>
      <b/>
      <i/>
      <sz val="12"/>
      <color theme="1"/>
      <name val="GHEA Grapalat"/>
      <family val="3"/>
    </font>
    <font>
      <sz val="10"/>
      <color theme="1"/>
      <name val="GHEA Grapalat"/>
      <family val="3"/>
    </font>
    <font>
      <sz val="11"/>
      <color theme="1"/>
      <name val="GHEA Grapalat"/>
      <family val="3"/>
    </font>
    <font>
      <b/>
      <sz val="10"/>
      <color theme="1"/>
      <name val="GHEA Grapalat"/>
      <family val="3"/>
    </font>
    <font>
      <sz val="9"/>
      <color theme="1"/>
      <name val="GHEA Grapalat"/>
      <family val="3"/>
    </font>
    <font>
      <vertAlign val="superscript"/>
      <sz val="9"/>
      <color theme="1"/>
      <name val="GHEA Grapalat"/>
      <family val="3"/>
    </font>
    <font>
      <i/>
      <sz val="9"/>
      <color theme="1"/>
      <name val="GHEA Grapalat"/>
      <family val="3"/>
    </font>
    <font>
      <b/>
      <sz val="10"/>
      <color rgb="FF002060"/>
      <name val="GHEA Grapalat"/>
      <family val="3"/>
    </font>
    <font>
      <b/>
      <sz val="8"/>
      <color rgb="FF002060"/>
      <name val="GHEA Grapalat"/>
      <family val="3"/>
    </font>
    <font>
      <vertAlign val="superscript"/>
      <sz val="8"/>
      <color rgb="FF000000"/>
      <name val="GHEA Grapalat"/>
      <family val="3"/>
    </font>
    <font>
      <vertAlign val="superscript"/>
      <sz val="10"/>
      <color theme="1"/>
      <name val="GHEA Grapalat"/>
      <family val="3"/>
    </font>
    <font>
      <sz val="11"/>
      <color rgb="FFFF0000"/>
      <name val="Calibri"/>
      <family val="2"/>
      <scheme val="minor"/>
    </font>
    <font>
      <sz val="8"/>
      <color rgb="FFFF0000"/>
      <name val="GHEA Grapalat"/>
      <family val="3"/>
    </font>
    <font>
      <b/>
      <i/>
      <sz val="12"/>
      <color rgb="FFFF0000"/>
      <name val="GHEA Grapalat"/>
      <family val="3"/>
    </font>
    <font>
      <sz val="10"/>
      <name val="Arial"/>
      <family val="2"/>
    </font>
    <font>
      <sz val="11"/>
      <color theme="1"/>
      <name val="Calibri"/>
      <family val="2"/>
      <scheme val="minor"/>
    </font>
    <font>
      <i/>
      <sz val="11"/>
      <color rgb="FFFF0000"/>
      <name val="Calibri"/>
      <family val="2"/>
      <scheme val="minor"/>
    </font>
    <font>
      <i/>
      <sz val="11"/>
      <color theme="1"/>
      <name val="Calibri"/>
      <family val="2"/>
      <scheme val="minor"/>
    </font>
    <font>
      <sz val="8"/>
      <name val="GHEA Grapalat"/>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Armenian"/>
      <family val="2"/>
    </font>
    <font>
      <b/>
      <sz val="10"/>
      <name val="GHEA Grapalat"/>
      <family val="3"/>
    </font>
    <font>
      <sz val="11"/>
      <name val="Calibri"/>
      <family val="2"/>
      <scheme val="minor"/>
    </font>
    <font>
      <b/>
      <i/>
      <sz val="12"/>
      <name val="GHEA Grapalat"/>
      <family val="3"/>
    </font>
    <font>
      <sz val="8"/>
      <name val="GHEA Grapalat"/>
      <family val="3"/>
    </font>
    <font>
      <b/>
      <vertAlign val="superscript"/>
      <sz val="10"/>
      <name val="GHEA Grapalat"/>
      <family val="3"/>
    </font>
    <font>
      <i/>
      <sz val="11"/>
      <name val="Calibri"/>
      <family val="2"/>
      <scheme val="minor"/>
    </font>
    <font>
      <vertAlign val="superscript"/>
      <sz val="8"/>
      <name val="GHEA Grapalat"/>
      <family val="3"/>
    </font>
    <font>
      <sz val="11"/>
      <name val="GHEA Grapalat"/>
      <family val="3"/>
    </font>
    <font>
      <b/>
      <sz val="11"/>
      <name val="GHEA Grapalat"/>
      <family val="3"/>
    </font>
    <font>
      <i/>
      <sz val="11"/>
      <name val="GHEA Grapalat"/>
      <family val="3"/>
    </font>
    <font>
      <sz val="11"/>
      <color rgb="FF000000"/>
      <name val="Calibri"/>
      <family val="2"/>
    </font>
    <font>
      <i/>
      <sz val="11"/>
      <color theme="1"/>
      <name val="GHEA Grapalat"/>
      <family val="3"/>
    </font>
    <font>
      <sz val="9"/>
      <name val="GHEA Grapalat"/>
      <family val="3"/>
    </font>
    <font>
      <i/>
      <sz val="9"/>
      <name val="GHEA Grapalat"/>
      <family val="3"/>
    </font>
    <font>
      <sz val="10"/>
      <color rgb="FF000000"/>
      <name val="GHEA Grapalat"/>
      <family val="3"/>
    </font>
    <font>
      <i/>
      <sz val="8"/>
      <name val="GHEA Grapalat"/>
      <family val="3"/>
    </font>
    <font>
      <b/>
      <sz val="9"/>
      <color theme="1"/>
      <name val="GHEA Grapalat"/>
      <family val="3"/>
    </font>
    <font>
      <sz val="10"/>
      <name val="GHEA Grapalat"/>
      <family val="3"/>
    </font>
    <font>
      <vertAlign val="superscript"/>
      <sz val="10"/>
      <name val="GHEA Grapalat"/>
      <family val="3"/>
    </font>
    <font>
      <b/>
      <vertAlign val="superscript"/>
      <sz val="10"/>
      <color theme="1"/>
      <name val="GHEA Grapalat"/>
      <family val="3"/>
    </font>
    <font>
      <sz val="8"/>
      <color rgb="FF000000"/>
      <name val="Tahoma"/>
      <family val="2"/>
    </font>
    <font>
      <vertAlign val="superscript"/>
      <sz val="12"/>
      <color theme="1"/>
      <name val="GHEA Grapalat"/>
      <family val="3"/>
    </font>
    <font>
      <sz val="14"/>
      <color theme="1"/>
      <name val="GHEA Grapalat"/>
      <family val="3"/>
    </font>
    <font>
      <i/>
      <sz val="10"/>
      <color theme="1"/>
      <name val="GHEA Grapalat"/>
      <family val="3"/>
    </font>
    <font>
      <sz val="8"/>
      <color theme="1"/>
      <name val="Calibri"/>
      <family val="2"/>
      <scheme val="minor"/>
    </font>
    <font>
      <sz val="11"/>
      <color theme="1"/>
      <name val="Timse"/>
    </font>
    <font>
      <i/>
      <sz val="10"/>
      <color rgb="FFFF0000"/>
      <name val="Calibri"/>
      <family val="2"/>
      <scheme val="minor"/>
    </font>
    <font>
      <i/>
      <sz val="8"/>
      <color rgb="FF000000"/>
      <name val="Arial Armenian"/>
      <family val="2"/>
    </font>
    <font>
      <sz val="9"/>
      <name val="GHEA Grapalat"/>
      <family val="2"/>
    </font>
    <font>
      <vertAlign val="superscript"/>
      <sz val="8"/>
      <color theme="1"/>
      <name val="Calibri"/>
      <family val="2"/>
      <scheme val="minor"/>
    </font>
    <font>
      <sz val="11"/>
      <name val="GHEA Grapalat"/>
      <family val="2"/>
    </font>
    <font>
      <b/>
      <sz val="9"/>
      <name val="GHEA Grapalat"/>
      <family val="3"/>
    </font>
    <font>
      <b/>
      <sz val="9"/>
      <name val="GHEA Grapalat"/>
      <family val="2"/>
    </font>
    <font>
      <i/>
      <sz val="8"/>
      <color theme="1"/>
      <name val="Arial Armenian"/>
      <family val="2"/>
    </font>
    <font>
      <i/>
      <sz val="9"/>
      <color rgb="FF000000"/>
      <name val="GHEA Grapalat"/>
      <family val="3"/>
    </font>
    <font>
      <i/>
      <sz val="8"/>
      <name val="Arial Armenian"/>
      <family val="2"/>
    </font>
    <font>
      <i/>
      <sz val="8"/>
      <color rgb="FF0070C0"/>
      <name val="Arial Armenian"/>
      <family val="2"/>
    </font>
    <font>
      <i/>
      <sz val="8"/>
      <color rgb="FF0070C0"/>
      <name val="GHEA Grapalat"/>
      <family val="3"/>
    </font>
    <font>
      <sz val="11"/>
      <color rgb="FF0070C0"/>
      <name val="Calibri"/>
      <family val="2"/>
      <scheme val="minor"/>
    </font>
    <font>
      <b/>
      <u/>
      <sz val="11"/>
      <color theme="1"/>
      <name val="Calibri"/>
      <family val="2"/>
      <scheme val="minor"/>
    </font>
    <font>
      <b/>
      <i/>
      <sz val="9"/>
      <color theme="1"/>
      <name val="GHEA Grapalat"/>
      <family val="3"/>
    </font>
  </fonts>
  <fills count="44">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9" tint="0.59999389629810485"/>
        <bgColor indexed="64"/>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indexed="64"/>
      </left>
      <right style="thin">
        <color indexed="64"/>
      </right>
      <top/>
      <bottom/>
      <diagonal/>
    </border>
    <border>
      <left style="thin">
        <color indexed="64"/>
      </left>
      <right/>
      <top/>
      <bottom style="thin">
        <color indexed="64"/>
      </bottom>
      <diagonal/>
    </border>
    <border>
      <left/>
      <right/>
      <top/>
      <bottom style="dotted">
        <color auto="1"/>
      </bottom>
      <diagonal/>
    </border>
  </borders>
  <cellStyleXfs count="63">
    <xf numFmtId="0" fontId="0" fillId="0" borderId="0"/>
    <xf numFmtId="0" fontId="23" fillId="0" borderId="0"/>
    <xf numFmtId="0" fontId="24" fillId="16" borderId="29" applyNumberFormat="0" applyFont="0" applyAlignment="0" applyProtection="0"/>
    <xf numFmtId="0" fontId="27" fillId="0" borderId="0">
      <alignment horizontal="left" vertical="top" wrapText="1"/>
    </xf>
    <xf numFmtId="0" fontId="28" fillId="0" borderId="0" applyNumberFormat="0" applyFill="0" applyBorder="0" applyAlignment="0" applyProtection="0"/>
    <xf numFmtId="0" fontId="29" fillId="0" borderId="22" applyNumberFormat="0" applyFill="0" applyAlignment="0" applyProtection="0"/>
    <xf numFmtId="0" fontId="30" fillId="0" borderId="23" applyNumberFormat="0" applyFill="0" applyAlignment="0" applyProtection="0"/>
    <xf numFmtId="0" fontId="31" fillId="0" borderId="24" applyNumberFormat="0" applyFill="0" applyAlignment="0" applyProtection="0"/>
    <xf numFmtId="0" fontId="31" fillId="0" borderId="0" applyNumberFormat="0" applyFill="0" applyBorder="0" applyAlignment="0" applyProtection="0"/>
    <xf numFmtId="0" fontId="32" fillId="10"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5" fillId="13" borderId="25" applyNumberFormat="0" applyAlignment="0" applyProtection="0"/>
    <xf numFmtId="0" fontId="36" fillId="14" borderId="26" applyNumberFormat="0" applyAlignment="0" applyProtection="0"/>
    <xf numFmtId="0" fontId="37" fillId="14" borderId="25" applyNumberFormat="0" applyAlignment="0" applyProtection="0"/>
    <xf numFmtId="0" fontId="38" fillId="0" borderId="27" applyNumberFormat="0" applyFill="0" applyAlignment="0" applyProtection="0"/>
    <xf numFmtId="0" fontId="39" fillId="15" borderId="28" applyNumberFormat="0" applyAlignment="0" applyProtection="0"/>
    <xf numFmtId="0" fontId="20" fillId="0" borderId="0" applyNumberFormat="0" applyFill="0" applyBorder="0" applyAlignment="0" applyProtection="0"/>
    <xf numFmtId="0" fontId="40" fillId="0" borderId="0" applyNumberFormat="0" applyFill="0" applyBorder="0" applyAlignment="0" applyProtection="0"/>
    <xf numFmtId="0" fontId="41" fillId="0" borderId="30" applyNumberFormat="0" applyFill="0" applyAlignment="0" applyProtection="0"/>
    <xf numFmtId="0" fontId="42"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42" fillId="40" borderId="0" applyNumberFormat="0" applyBorder="0" applyAlignment="0" applyProtection="0"/>
    <xf numFmtId="164" fontId="27" fillId="0" borderId="0" applyFill="0" applyBorder="0" applyProtection="0">
      <alignment horizontal="right" vertical="top"/>
    </xf>
    <xf numFmtId="0" fontId="24" fillId="16" borderId="29" applyNumberFormat="0" applyFont="0" applyAlignment="0" applyProtection="0"/>
    <xf numFmtId="0" fontId="24" fillId="18"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54" fillId="0" borderId="0" applyFont="0" applyFill="0" applyBorder="0" applyAlignment="0" applyProtection="0"/>
    <xf numFmtId="0" fontId="27" fillId="0" borderId="0">
      <alignment horizontal="left" vertical="top" wrapText="1"/>
    </xf>
    <xf numFmtId="0" fontId="23" fillId="0" borderId="0"/>
  </cellStyleXfs>
  <cellXfs count="366">
    <xf numFmtId="0" fontId="0" fillId="0" borderId="0" xfId="0"/>
    <xf numFmtId="0" fontId="12" fillId="0" borderId="0" xfId="0" applyFont="1" applyAlignment="1">
      <alignment vertical="center"/>
    </xf>
    <xf numFmtId="0" fontId="4" fillId="0" borderId="0" xfId="0" applyFont="1" applyBorder="1" applyAlignment="1">
      <alignment horizontal="center" vertical="center" wrapText="1"/>
    </xf>
    <xf numFmtId="0" fontId="16" fillId="7" borderId="0" xfId="0" applyFont="1" applyFill="1" applyAlignment="1">
      <alignment vertical="center"/>
    </xf>
    <xf numFmtId="0" fontId="17" fillId="7" borderId="0" xfId="0" applyFont="1" applyFill="1" applyBorder="1" applyAlignment="1">
      <alignment vertical="center"/>
    </xf>
    <xf numFmtId="0" fontId="5" fillId="7" borderId="0" xfId="0" applyFont="1" applyFill="1" applyBorder="1" applyAlignment="1">
      <alignment vertical="center"/>
    </xf>
    <xf numFmtId="0" fontId="10" fillId="0" borderId="0" xfId="0" applyFont="1" applyAlignment="1">
      <alignment vertical="center"/>
    </xf>
    <xf numFmtId="0" fontId="3" fillId="6" borderId="1" xfId="0" applyFont="1" applyFill="1" applyBorder="1" applyAlignment="1">
      <alignment vertical="center" wrapText="1"/>
    </xf>
    <xf numFmtId="0" fontId="7" fillId="5" borderId="1" xfId="0" applyFont="1" applyFill="1" applyBorder="1" applyAlignment="1">
      <alignment horizontal="center" vertical="center"/>
    </xf>
    <xf numFmtId="0" fontId="4" fillId="6" borderId="1" xfId="0" applyFont="1" applyFill="1" applyBorder="1" applyAlignment="1">
      <alignment vertical="center" wrapText="1"/>
    </xf>
    <xf numFmtId="0" fontId="7" fillId="6" borderId="1" xfId="0" applyFont="1" applyFill="1" applyBorder="1" applyAlignment="1">
      <alignment vertical="center" wrapText="1"/>
    </xf>
    <xf numFmtId="0" fontId="7" fillId="5" borderId="1" xfId="0" applyFont="1" applyFill="1" applyBorder="1" applyAlignment="1">
      <alignment horizontal="center" vertical="center" wrapText="1"/>
    </xf>
    <xf numFmtId="0" fontId="10" fillId="0" borderId="0" xfId="0" applyFont="1" applyBorder="1" applyAlignment="1">
      <alignment vertical="center"/>
    </xf>
    <xf numFmtId="0" fontId="7" fillId="8" borderId="1" xfId="0" applyFont="1" applyFill="1" applyBorder="1" applyAlignment="1">
      <alignment horizontal="center" vertical="center" wrapText="1"/>
    </xf>
    <xf numFmtId="0" fontId="7" fillId="6" borderId="1" xfId="0" applyFont="1" applyFill="1" applyBorder="1" applyAlignment="1">
      <alignment horizontal="justify" vertical="center" wrapText="1"/>
    </xf>
    <xf numFmtId="0" fontId="7" fillId="8" borderId="1" xfId="0" applyFont="1" applyFill="1" applyBorder="1" applyAlignment="1">
      <alignment vertical="center" wrapText="1"/>
    </xf>
    <xf numFmtId="0" fontId="7" fillId="6" borderId="1" xfId="0" applyFont="1" applyFill="1" applyBorder="1" applyAlignment="1">
      <alignment horizontal="center" vertical="center" wrapText="1"/>
    </xf>
    <xf numFmtId="0" fontId="5" fillId="8" borderId="1" xfId="0" applyFont="1" applyFill="1" applyBorder="1" applyAlignment="1">
      <alignment vertical="center" wrapText="1"/>
    </xf>
    <xf numFmtId="0" fontId="7" fillId="0" borderId="0" xfId="0" applyFont="1" applyBorder="1" applyAlignment="1">
      <alignment vertical="center"/>
    </xf>
    <xf numFmtId="0" fontId="9" fillId="0" borderId="0" xfId="0" applyFont="1" applyAlignment="1">
      <alignment vertical="center"/>
    </xf>
    <xf numFmtId="0" fontId="1" fillId="0" borderId="0" xfId="0" applyFont="1" applyAlignment="1">
      <alignment vertical="center"/>
    </xf>
    <xf numFmtId="0" fontId="7" fillId="2" borderId="1" xfId="0" applyFont="1" applyFill="1" applyBorder="1" applyAlignment="1">
      <alignment vertical="center" textRotation="90" wrapText="1"/>
    </xf>
    <xf numFmtId="0" fontId="4" fillId="6" borderId="6" xfId="0" applyFont="1" applyFill="1" applyBorder="1" applyAlignment="1">
      <alignment vertical="center" wrapText="1"/>
    </xf>
    <xf numFmtId="0" fontId="7" fillId="6" borderId="6" xfId="0" applyFont="1" applyFill="1" applyBorder="1" applyAlignment="1">
      <alignment vertical="center" wrapText="1"/>
    </xf>
    <xf numFmtId="0" fontId="7" fillId="5" borderId="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0" borderId="0" xfId="0" applyFont="1" applyBorder="1" applyAlignment="1">
      <alignment vertical="center"/>
    </xf>
    <xf numFmtId="0" fontId="13" fillId="5"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1" fillId="5" borderId="1" xfId="0" applyFont="1" applyFill="1" applyBorder="1" applyAlignment="1">
      <alignment vertical="center" wrapText="1"/>
    </xf>
    <xf numFmtId="0" fontId="7" fillId="9" borderId="1" xfId="0" applyFont="1" applyFill="1" applyBorder="1" applyAlignment="1">
      <alignment vertical="center" textRotation="90" wrapText="1"/>
    </xf>
    <xf numFmtId="0" fontId="7" fillId="9" borderId="14" xfId="0" applyFont="1" applyFill="1" applyBorder="1" applyAlignment="1">
      <alignment vertical="center" textRotation="90" wrapText="1"/>
    </xf>
    <xf numFmtId="0" fontId="7" fillId="9" borderId="15" xfId="0" applyFont="1" applyFill="1" applyBorder="1" applyAlignment="1">
      <alignment vertical="center" textRotation="90" wrapText="1"/>
    </xf>
    <xf numFmtId="0" fontId="7" fillId="5" borderId="14"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6" borderId="14" xfId="0" applyFont="1" applyFill="1" applyBorder="1" applyAlignment="1">
      <alignment horizontal="center" vertical="center" wrapText="1"/>
    </xf>
    <xf numFmtId="49" fontId="2" fillId="2" borderId="14" xfId="0" applyNumberFormat="1" applyFont="1" applyFill="1" applyBorder="1" applyAlignment="1">
      <alignment horizontal="center" vertical="center" wrapText="1"/>
    </xf>
    <xf numFmtId="0" fontId="4" fillId="6" borderId="14" xfId="0" applyFont="1" applyFill="1" applyBorder="1" applyAlignment="1">
      <alignment vertical="center" wrapText="1"/>
    </xf>
    <xf numFmtId="0" fontId="4" fillId="6" borderId="19" xfId="0" applyFont="1" applyFill="1" applyBorder="1" applyAlignment="1">
      <alignment vertical="center" wrapText="1"/>
    </xf>
    <xf numFmtId="49" fontId="2"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49" fontId="2" fillId="2" borderId="1"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7" fillId="2" borderId="15" xfId="0" applyFont="1" applyFill="1" applyBorder="1" applyAlignment="1">
      <alignment vertical="center" textRotation="90" wrapText="1"/>
    </xf>
    <xf numFmtId="0" fontId="7" fillId="2" borderId="1" xfId="0" applyFont="1" applyFill="1" applyBorder="1" applyAlignment="1">
      <alignment horizontal="center" vertical="center" textRotation="90" wrapText="1"/>
    </xf>
    <xf numFmtId="0" fontId="20" fillId="0" borderId="0" xfId="0" applyFont="1"/>
    <xf numFmtId="0" fontId="21" fillId="2" borderId="1" xfId="0" applyFont="1" applyFill="1" applyBorder="1" applyAlignment="1">
      <alignment horizontal="center" vertical="center" wrapText="1"/>
    </xf>
    <xf numFmtId="0" fontId="22" fillId="0" borderId="0" xfId="0" applyFont="1" applyFill="1" applyAlignment="1">
      <alignment vertical="center"/>
    </xf>
    <xf numFmtId="0" fontId="20" fillId="0" borderId="0" xfId="0" applyFont="1" applyFill="1"/>
    <xf numFmtId="0" fontId="22" fillId="0" borderId="0" xfId="0" applyFont="1" applyAlignment="1">
      <alignment vertical="center"/>
    </xf>
    <xf numFmtId="0" fontId="7" fillId="2" borderId="9"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25" fillId="0" borderId="0" xfId="0" applyFont="1"/>
    <xf numFmtId="0" fontId="26" fillId="0" borderId="0" xfId="0" applyFont="1"/>
    <xf numFmtId="0" fontId="0" fillId="0" borderId="0" xfId="0" applyAlignment="1"/>
    <xf numFmtId="0" fontId="0" fillId="0" borderId="0" xfId="0" applyFont="1"/>
    <xf numFmtId="0" fontId="44" fillId="0" borderId="0" xfId="0" applyFont="1" applyAlignment="1">
      <alignment vertical="center"/>
    </xf>
    <xf numFmtId="0" fontId="45" fillId="0" borderId="0" xfId="0" applyFont="1" applyAlignment="1"/>
    <xf numFmtId="0" fontId="45" fillId="0" borderId="0" xfId="0" applyFont="1"/>
    <xf numFmtId="0" fontId="46" fillId="0" borderId="0" xfId="0" applyFont="1" applyAlignment="1">
      <alignment vertical="center"/>
    </xf>
    <xf numFmtId="0" fontId="44" fillId="0" borderId="0" xfId="0" applyFont="1" applyFill="1" applyAlignment="1">
      <alignment vertical="center"/>
    </xf>
    <xf numFmtId="0" fontId="46" fillId="0" borderId="0" xfId="0" applyFont="1" applyFill="1" applyAlignment="1">
      <alignment vertical="center"/>
    </xf>
    <xf numFmtId="0" fontId="49" fillId="0" borderId="0" xfId="0" applyFont="1"/>
    <xf numFmtId="49" fontId="47" fillId="2" borderId="14" xfId="0"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wrapText="1"/>
    </xf>
    <xf numFmtId="0" fontId="47" fillId="2" borderId="1" xfId="0" applyFont="1" applyFill="1" applyBorder="1" applyAlignment="1">
      <alignment vertical="center" textRotation="90" wrapText="1"/>
    </xf>
    <xf numFmtId="0" fontId="7" fillId="2"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0" fillId="0" borderId="0" xfId="0" applyAlignment="1">
      <alignment horizontal="right"/>
    </xf>
    <xf numFmtId="0" fontId="11" fillId="0" borderId="0" xfId="0" applyFont="1"/>
    <xf numFmtId="0" fontId="13" fillId="6" borderId="1" xfId="0" applyFont="1" applyFill="1" applyBorder="1" applyAlignment="1">
      <alignment horizontal="center"/>
    </xf>
    <xf numFmtId="0" fontId="11" fillId="0" borderId="0" xfId="0" applyFont="1" applyAlignment="1">
      <alignment horizontal="left"/>
    </xf>
    <xf numFmtId="0" fontId="13" fillId="0" borderId="0" xfId="0" applyFont="1"/>
    <xf numFmtId="0" fontId="51" fillId="0" borderId="0" xfId="0" applyFont="1" applyAlignment="1">
      <alignment horizontal="left" vertical="top" wrapText="1"/>
    </xf>
    <xf numFmtId="0" fontId="52" fillId="0" borderId="0" xfId="0" applyFont="1" applyAlignment="1">
      <alignment horizontal="center" vertical="center" wrapText="1"/>
    </xf>
    <xf numFmtId="0" fontId="13" fillId="0" borderId="0" xfId="0" applyFont="1" applyAlignment="1">
      <alignment vertical="center"/>
    </xf>
    <xf numFmtId="0" fontId="53" fillId="0" borderId="0" xfId="0" applyFont="1" applyBorder="1" applyAlignment="1"/>
    <xf numFmtId="0" fontId="44" fillId="5" borderId="1" xfId="0" applyFont="1" applyFill="1" applyBorder="1" applyAlignment="1">
      <alignment horizontal="center" vertical="center" wrapText="1"/>
    </xf>
    <xf numFmtId="0" fontId="7" fillId="41" borderId="1"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1" fillId="0" borderId="0" xfId="0" applyFont="1" applyAlignment="1">
      <alignment horizontal="left" vertical="center"/>
    </xf>
    <xf numFmtId="0" fontId="12" fillId="0" borderId="0" xfId="0" applyFont="1"/>
    <xf numFmtId="0" fontId="0" fillId="0" borderId="0" xfId="0" applyAlignment="1">
      <alignment horizontal="left"/>
    </xf>
    <xf numFmtId="0" fontId="0" fillId="41" borderId="0" xfId="0" applyFill="1"/>
    <xf numFmtId="0" fontId="13" fillId="41" borderId="1" xfId="0" applyFont="1" applyFill="1" applyBorder="1" applyAlignment="1">
      <alignment vertical="center" wrapText="1"/>
    </xf>
    <xf numFmtId="0" fontId="60" fillId="6" borderId="1" xfId="0" applyFont="1" applyFill="1" applyBorder="1" applyAlignment="1">
      <alignment horizontal="left" vertical="center"/>
    </xf>
    <xf numFmtId="0" fontId="1" fillId="41" borderId="6" xfId="0" applyFont="1" applyFill="1" applyBorder="1" applyAlignment="1">
      <alignment horizontal="left" vertical="center"/>
    </xf>
    <xf numFmtId="0" fontId="13" fillId="6" borderId="6" xfId="0" applyFont="1" applyFill="1" applyBorder="1" applyAlignment="1">
      <alignment horizontal="center" vertical="center"/>
    </xf>
    <xf numFmtId="0" fontId="13" fillId="6" borderId="1" xfId="0" applyFont="1" applyFill="1" applyBorder="1" applyAlignment="1">
      <alignment horizontal="left" vertical="center"/>
    </xf>
    <xf numFmtId="0" fontId="1" fillId="6" borderId="1" xfId="0" applyFont="1" applyFill="1" applyBorder="1" applyAlignment="1">
      <alignment vertical="center"/>
    </xf>
    <xf numFmtId="0" fontId="13" fillId="41" borderId="1" xfId="0" applyFont="1" applyFill="1" applyBorder="1" applyAlignment="1">
      <alignment vertical="top" wrapText="1"/>
    </xf>
    <xf numFmtId="0" fontId="13" fillId="6" borderId="1" xfId="0" applyFont="1" applyFill="1" applyBorder="1"/>
    <xf numFmtId="0" fontId="67" fillId="6"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0" fillId="6" borderId="2" xfId="0" applyFont="1" applyFill="1" applyBorder="1" applyAlignment="1">
      <alignment horizontal="left" vertical="top" wrapText="1"/>
    </xf>
    <xf numFmtId="0" fontId="10" fillId="6" borderId="1" xfId="0" applyFont="1" applyFill="1" applyBorder="1" applyAlignment="1">
      <alignment horizontal="center" vertical="top" wrapText="1"/>
    </xf>
    <xf numFmtId="0" fontId="10" fillId="6" borderId="2" xfId="0" applyFont="1" applyFill="1" applyBorder="1" applyAlignment="1">
      <alignment horizontal="center" vertical="top" wrapText="1"/>
    </xf>
    <xf numFmtId="0" fontId="67" fillId="6" borderId="2" xfId="0" applyFont="1" applyFill="1" applyBorder="1" applyAlignment="1">
      <alignment horizontal="center" vertical="top" wrapText="1"/>
    </xf>
    <xf numFmtId="0" fontId="13" fillId="41" borderId="1" xfId="0" applyFont="1" applyFill="1" applyBorder="1" applyAlignment="1">
      <alignment horizontal="center" vertical="center" wrapText="1"/>
    </xf>
    <xf numFmtId="0" fontId="10" fillId="41" borderId="1" xfId="0" applyFont="1" applyFill="1" applyBorder="1" applyAlignment="1">
      <alignment horizontal="center" vertical="top" wrapText="1"/>
    </xf>
    <xf numFmtId="0" fontId="13" fillId="41" borderId="6" xfId="0" applyFont="1" applyFill="1" applyBorder="1" applyAlignment="1">
      <alignment horizontal="left" vertical="center" wrapText="1" indent="1"/>
    </xf>
    <xf numFmtId="0" fontId="13" fillId="41" borderId="6" xfId="0" applyFont="1" applyFill="1" applyBorder="1" applyAlignment="1">
      <alignment horizontal="left" vertical="center" wrapText="1" indent="3"/>
    </xf>
    <xf numFmtId="0" fontId="10" fillId="0" borderId="0" xfId="0" applyFont="1" applyAlignment="1">
      <alignment horizontal="left" vertical="top"/>
    </xf>
    <xf numFmtId="0" fontId="7" fillId="4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1" fillId="5" borderId="1" xfId="0" applyFont="1" applyFill="1" applyBorder="1" applyAlignment="1">
      <alignment horizontal="center" vertical="center" wrapText="1"/>
    </xf>
    <xf numFmtId="0" fontId="11" fillId="6" borderId="1" xfId="0" applyFont="1" applyFill="1" applyBorder="1" applyAlignment="1">
      <alignment horizontal="center"/>
    </xf>
    <xf numFmtId="0" fontId="10" fillId="0" borderId="31" xfId="0" applyFont="1" applyBorder="1" applyAlignment="1">
      <alignment horizontal="left" vertical="top"/>
    </xf>
    <xf numFmtId="0" fontId="56" fillId="5" borderId="5" xfId="0" applyFont="1" applyFill="1" applyBorder="1" applyAlignment="1">
      <alignment horizontal="left" vertical="center" wrapText="1"/>
    </xf>
    <xf numFmtId="0" fontId="56" fillId="5" borderId="1" xfId="0" applyFont="1" applyFill="1" applyBorder="1" applyAlignment="1">
      <alignment horizontal="left" vertical="center" wrapText="1"/>
    </xf>
    <xf numFmtId="0" fontId="57" fillId="5" borderId="1" xfId="0" applyFont="1" applyFill="1" applyBorder="1" applyAlignment="1">
      <alignment horizontal="left" vertical="center" wrapText="1" indent="2"/>
    </xf>
    <xf numFmtId="0" fontId="11" fillId="0" borderId="0" xfId="0" applyFont="1" applyAlignment="1">
      <alignment horizontal="right"/>
    </xf>
    <xf numFmtId="0" fontId="0" fillId="7" borderId="0" xfId="0" applyFill="1"/>
    <xf numFmtId="0" fontId="2" fillId="2" borderId="1" xfId="0" applyFont="1" applyFill="1" applyBorder="1" applyAlignment="1">
      <alignment vertical="center" wrapText="1"/>
    </xf>
    <xf numFmtId="0" fontId="7" fillId="5" borderId="6" xfId="0" applyFont="1" applyFill="1" applyBorder="1"/>
    <xf numFmtId="0" fontId="3" fillId="6" borderId="6" xfId="0" applyFont="1" applyFill="1" applyBorder="1" applyAlignment="1">
      <alignment vertical="center" wrapText="1"/>
    </xf>
    <xf numFmtId="0" fontId="2" fillId="2" borderId="32"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4" fillId="6" borderId="5" xfId="0" applyFont="1" applyFill="1" applyBorder="1"/>
    <xf numFmtId="0" fontId="68" fillId="6" borderId="5" xfId="0" applyFont="1" applyFill="1" applyBorder="1" applyAlignment="1">
      <alignment vertical="center" wrapText="1"/>
    </xf>
    <xf numFmtId="0" fontId="3" fillId="6" borderId="1" xfId="0" applyFont="1" applyFill="1" applyBorder="1" applyAlignment="1">
      <alignment horizontal="justify" vertical="center" wrapText="1"/>
    </xf>
    <xf numFmtId="0" fontId="2" fillId="4" borderId="0" xfId="0" applyFont="1" applyFill="1" applyBorder="1" applyAlignment="1">
      <alignment horizontal="center" vertical="center" wrapText="1"/>
    </xf>
    <xf numFmtId="0" fontId="69" fillId="0" borderId="0" xfId="0" applyFont="1"/>
    <xf numFmtId="49" fontId="58" fillId="2" borderId="1" xfId="0" applyNumberFormat="1" applyFont="1" applyFill="1" applyBorder="1" applyAlignment="1">
      <alignment vertical="center" wrapText="1"/>
    </xf>
    <xf numFmtId="0" fontId="0" fillId="0" borderId="0" xfId="0" applyFill="1"/>
    <xf numFmtId="0" fontId="11" fillId="0" borderId="0" xfId="0" applyFont="1" applyBorder="1" applyAlignment="1"/>
    <xf numFmtId="0" fontId="67" fillId="0" borderId="0" xfId="0" applyFont="1"/>
    <xf numFmtId="0" fontId="2" fillId="2" borderId="1" xfId="0" applyFont="1" applyFill="1" applyBorder="1" applyAlignment="1">
      <alignment horizontal="center" vertical="center" wrapText="1"/>
    </xf>
    <xf numFmtId="0" fontId="70" fillId="0" borderId="0" xfId="0" applyFont="1" applyFill="1"/>
    <xf numFmtId="0" fontId="2" fillId="2" borderId="1" xfId="0" applyFont="1" applyFill="1" applyBorder="1" applyAlignment="1">
      <alignment horizontal="center" vertical="center" wrapText="1"/>
    </xf>
    <xf numFmtId="0" fontId="71" fillId="6" borderId="1" xfId="0" applyFont="1" applyFill="1" applyBorder="1" applyAlignment="1">
      <alignment vertical="center" wrapText="1"/>
    </xf>
    <xf numFmtId="0" fontId="72" fillId="6" borderId="1" xfId="0" applyFont="1" applyFill="1" applyBorder="1" applyAlignment="1">
      <alignment horizontal="left" vertical="top" wrapText="1"/>
    </xf>
    <xf numFmtId="0" fontId="72" fillId="6" borderId="1" xfId="0" applyFont="1" applyFill="1" applyBorder="1" applyAlignment="1">
      <alignment horizontal="right" vertical="top" wrapText="1"/>
    </xf>
    <xf numFmtId="0" fontId="3" fillId="6" borderId="1" xfId="0" applyFont="1" applyFill="1" applyBorder="1" applyAlignment="1">
      <alignment horizontal="right" vertical="center" wrapText="1"/>
    </xf>
    <xf numFmtId="0" fontId="27" fillId="6" borderId="1" xfId="0" applyFont="1" applyFill="1" applyBorder="1" applyAlignment="1">
      <alignment horizontal="right" vertical="top" wrapText="1"/>
    </xf>
    <xf numFmtId="0" fontId="68" fillId="0" borderId="0" xfId="0" applyFont="1"/>
    <xf numFmtId="0" fontId="7" fillId="0" borderId="0" xfId="0" applyFont="1" applyAlignment="1">
      <alignment vertical="center"/>
    </xf>
    <xf numFmtId="0" fontId="68" fillId="5" borderId="3" xfId="0" applyFont="1" applyFill="1" applyBorder="1" applyAlignment="1">
      <alignment vertical="center" wrapText="1"/>
    </xf>
    <xf numFmtId="0" fontId="68" fillId="5" borderId="10" xfId="0" applyFont="1" applyFill="1" applyBorder="1" applyAlignment="1">
      <alignment vertical="center" wrapText="1"/>
    </xf>
    <xf numFmtId="0" fontId="27" fillId="6" borderId="1" xfId="0" applyFont="1" applyFill="1" applyBorder="1" applyAlignment="1">
      <alignment horizontal="left" vertical="top" wrapText="1"/>
    </xf>
    <xf numFmtId="0" fontId="72" fillId="6" borderId="33" xfId="0" applyFont="1" applyFill="1" applyBorder="1" applyAlignment="1">
      <alignment horizontal="left" vertical="top" wrapText="1"/>
    </xf>
    <xf numFmtId="0" fontId="74" fillId="6" borderId="1" xfId="0" applyFont="1" applyFill="1" applyBorder="1" applyAlignment="1">
      <alignment horizontal="right" vertical="top" wrapText="1"/>
    </xf>
    <xf numFmtId="0" fontId="4" fillId="6" borderId="9" xfId="0" applyFont="1" applyFill="1" applyBorder="1"/>
    <xf numFmtId="0" fontId="72" fillId="6" borderId="6" xfId="0" applyFont="1" applyFill="1" applyBorder="1" applyAlignment="1">
      <alignment horizontal="right" vertical="top" wrapText="1"/>
    </xf>
    <xf numFmtId="0" fontId="68" fillId="6" borderId="9" xfId="0" applyFont="1" applyFill="1" applyBorder="1" applyAlignment="1">
      <alignment vertical="center" wrapText="1"/>
    </xf>
    <xf numFmtId="0" fontId="59" fillId="6" borderId="1" xfId="0" applyFont="1" applyFill="1" applyBorder="1" applyAlignment="1">
      <alignment horizontal="center" vertical="center" wrapText="1"/>
    </xf>
    <xf numFmtId="0" fontId="75" fillId="6" borderId="1" xfId="0" applyFont="1" applyFill="1" applyBorder="1" applyAlignment="1">
      <alignment horizontal="center" vertical="top" wrapText="1"/>
    </xf>
    <xf numFmtId="0" fontId="56" fillId="6" borderId="1" xfId="0" applyFont="1" applyFill="1" applyBorder="1" applyAlignment="1">
      <alignment horizontal="left" vertical="top" wrapText="1"/>
    </xf>
    <xf numFmtId="0" fontId="75" fillId="6" borderId="1" xfId="0" applyFont="1" applyFill="1" applyBorder="1" applyAlignment="1">
      <alignment horizontal="left" vertical="top" wrapText="1"/>
    </xf>
    <xf numFmtId="0" fontId="56" fillId="6" borderId="1" xfId="0" applyFont="1" applyFill="1" applyBorder="1" applyAlignment="1">
      <alignment horizontal="center" vertical="top" wrapText="1"/>
    </xf>
    <xf numFmtId="0" fontId="76" fillId="6" borderId="1" xfId="0" applyFont="1" applyFill="1" applyBorder="1" applyAlignment="1">
      <alignment horizontal="center" vertical="top" wrapText="1"/>
    </xf>
    <xf numFmtId="0" fontId="76" fillId="6" borderId="1" xfId="0" applyFont="1" applyFill="1" applyBorder="1" applyAlignment="1">
      <alignment horizontal="left" vertical="top" wrapText="1"/>
    </xf>
    <xf numFmtId="0" fontId="72" fillId="6" borderId="1" xfId="0" applyFont="1" applyFill="1" applyBorder="1" applyAlignment="1">
      <alignment horizontal="center" vertical="top" wrapText="1"/>
    </xf>
    <xf numFmtId="0" fontId="13" fillId="6" borderId="6" xfId="0" applyFont="1" applyFill="1" applyBorder="1" applyAlignment="1">
      <alignment vertical="center" wrapText="1"/>
    </xf>
    <xf numFmtId="0" fontId="56" fillId="6" borderId="0" xfId="61" applyFont="1" applyFill="1">
      <alignment horizontal="left" vertical="top" wrapText="1"/>
    </xf>
    <xf numFmtId="0" fontId="13" fillId="6" borderId="1" xfId="0" applyFont="1" applyFill="1" applyBorder="1" applyAlignment="1">
      <alignment horizontal="left" vertical="center" wrapText="1"/>
    </xf>
    <xf numFmtId="0" fontId="56" fillId="6" borderId="1" xfId="61" applyFont="1" applyFill="1" applyBorder="1">
      <alignment horizontal="left" vertical="top" wrapText="1"/>
    </xf>
    <xf numFmtId="0" fontId="68" fillId="5" borderId="7" xfId="0" applyFont="1" applyFill="1" applyBorder="1" applyAlignment="1">
      <alignment vertical="center" wrapText="1"/>
    </xf>
    <xf numFmtId="0" fontId="68" fillId="5" borderId="8" xfId="0" applyFont="1" applyFill="1" applyBorder="1" applyAlignment="1">
      <alignment vertical="center" wrapText="1"/>
    </xf>
    <xf numFmtId="0" fontId="72" fillId="6" borderId="5" xfId="0" applyFont="1" applyFill="1" applyBorder="1" applyAlignment="1">
      <alignment horizontal="right" vertical="top" wrapText="1"/>
    </xf>
    <xf numFmtId="0" fontId="68" fillId="5" borderId="3" xfId="0" applyFont="1" applyFill="1" applyBorder="1" applyAlignment="1">
      <alignment horizontal="center" vertical="center" wrapText="1"/>
    </xf>
    <xf numFmtId="0" fontId="7" fillId="6" borderId="5" xfId="0" applyFont="1" applyFill="1" applyBorder="1" applyAlignment="1">
      <alignment vertical="center" wrapText="1"/>
    </xf>
    <xf numFmtId="0" fontId="7" fillId="0" borderId="0" xfId="0" applyFont="1" applyFill="1" applyBorder="1" applyAlignment="1">
      <alignment vertical="center" wrapText="1"/>
    </xf>
    <xf numFmtId="0" fontId="68" fillId="5" borderId="1" xfId="0" applyFont="1" applyFill="1" applyBorder="1" applyAlignment="1">
      <alignment horizontal="center" vertical="center" wrapText="1"/>
    </xf>
    <xf numFmtId="0" fontId="4" fillId="6" borderId="5" xfId="0" applyFont="1" applyFill="1" applyBorder="1" applyAlignment="1">
      <alignment horizontal="center"/>
    </xf>
    <xf numFmtId="0" fontId="3" fillId="6" borderId="5" xfId="0" applyFont="1" applyFill="1" applyBorder="1" applyAlignment="1">
      <alignment horizontal="center" vertical="center" wrapText="1"/>
    </xf>
    <xf numFmtId="0" fontId="59" fillId="6" borderId="5" xfId="0" applyFont="1" applyFill="1" applyBorder="1" applyAlignment="1">
      <alignment horizontal="center" vertical="center" wrapText="1"/>
    </xf>
    <xf numFmtId="0" fontId="59" fillId="6" borderId="7" xfId="3" applyFont="1" applyFill="1" applyBorder="1" applyAlignment="1">
      <alignment horizontal="center" wrapText="1"/>
    </xf>
    <xf numFmtId="0" fontId="59" fillId="6" borderId="7" xfId="3" applyFont="1" applyFill="1" applyBorder="1" applyAlignment="1">
      <alignment horizontal="center"/>
    </xf>
    <xf numFmtId="0" fontId="59" fillId="6" borderId="7" xfId="3" applyFont="1" applyFill="1" applyBorder="1" applyAlignment="1">
      <alignment horizontal="center" vertical="center" wrapText="1"/>
    </xf>
    <xf numFmtId="0" fontId="59" fillId="6" borderId="3" xfId="3" applyFont="1" applyFill="1" applyBorder="1" applyAlignment="1">
      <alignment horizontal="center" wrapText="1"/>
    </xf>
    <xf numFmtId="0" fontId="59" fillId="6" borderId="2" xfId="3" applyFont="1" applyFill="1" applyBorder="1" applyAlignment="1">
      <alignment horizontal="center" vertical="top" wrapText="1"/>
    </xf>
    <xf numFmtId="166" fontId="3" fillId="6" borderId="1" xfId="0" applyNumberFormat="1" applyFont="1" applyFill="1" applyBorder="1" applyAlignment="1">
      <alignment vertical="center" wrapText="1"/>
    </xf>
    <xf numFmtId="0" fontId="7" fillId="2" borderId="1" xfId="0" applyFont="1" applyFill="1" applyBorder="1" applyAlignment="1">
      <alignment horizontal="center" vertical="center" wrapText="1"/>
    </xf>
    <xf numFmtId="0" fontId="13" fillId="41" borderId="1" xfId="0" applyFont="1" applyFill="1" applyBorder="1" applyAlignment="1">
      <alignment horizontal="left" vertical="center" wrapText="1"/>
    </xf>
    <xf numFmtId="0" fontId="13" fillId="41"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0" fillId="6" borderId="1" xfId="0" applyFill="1" applyBorder="1" applyAlignment="1">
      <alignment horizontal="center"/>
    </xf>
    <xf numFmtId="2" fontId="78" fillId="6" borderId="1" xfId="0" applyNumberFormat="1" applyFont="1" applyFill="1" applyBorder="1" applyAlignment="1">
      <alignment vertical="center" wrapText="1"/>
    </xf>
    <xf numFmtId="2" fontId="57" fillId="6" borderId="1" xfId="0" applyNumberFormat="1" applyFont="1" applyFill="1" applyBorder="1" applyAlignment="1">
      <alignment vertical="center" wrapText="1"/>
    </xf>
    <xf numFmtId="0" fontId="78" fillId="6" borderId="1" xfId="0" applyFont="1" applyFill="1" applyBorder="1" applyAlignment="1">
      <alignment vertical="center" wrapText="1"/>
    </xf>
    <xf numFmtId="0" fontId="71" fillId="6" borderId="6" xfId="0" applyFont="1" applyFill="1" applyBorder="1" applyAlignment="1">
      <alignment horizontal="center" vertical="top" wrapText="1"/>
    </xf>
    <xf numFmtId="0" fontId="77" fillId="6" borderId="1" xfId="0" applyFont="1" applyFill="1" applyBorder="1" applyAlignment="1">
      <alignment horizontal="left" vertical="top" wrapText="1"/>
    </xf>
    <xf numFmtId="0" fontId="77" fillId="6" borderId="1" xfId="0" applyFont="1" applyFill="1" applyBorder="1" applyAlignment="1">
      <alignment horizontal="center" vertical="top" wrapText="1"/>
    </xf>
    <xf numFmtId="0" fontId="77" fillId="6" borderId="1" xfId="0" applyFont="1" applyFill="1" applyBorder="1" applyAlignment="1">
      <alignment vertical="top" wrapText="1"/>
    </xf>
    <xf numFmtId="0" fontId="77" fillId="6" borderId="6" xfId="0" applyFont="1" applyFill="1" applyBorder="1" applyAlignment="1">
      <alignment vertical="top" wrapText="1"/>
    </xf>
    <xf numFmtId="0" fontId="71" fillId="6" borderId="9" xfId="0" applyFont="1" applyFill="1" applyBorder="1" applyAlignment="1">
      <alignment horizontal="center" vertical="top" wrapText="1"/>
    </xf>
    <xf numFmtId="0" fontId="77" fillId="6" borderId="9" xfId="0" applyFont="1" applyFill="1" applyBorder="1" applyAlignment="1">
      <alignment vertical="top"/>
    </xf>
    <xf numFmtId="0" fontId="77" fillId="6" borderId="9" xfId="0" applyFont="1" applyFill="1" applyBorder="1" applyAlignment="1">
      <alignment horizontal="center" vertical="top" wrapText="1"/>
    </xf>
    <xf numFmtId="0" fontId="71" fillId="6" borderId="1" xfId="0" applyFont="1" applyFill="1" applyBorder="1" applyAlignment="1">
      <alignment vertical="top" wrapText="1"/>
    </xf>
    <xf numFmtId="0" fontId="77" fillId="6" borderId="6" xfId="0" applyFont="1" applyFill="1" applyBorder="1" applyAlignment="1">
      <alignment horizontal="center" vertical="top" wrapText="1"/>
    </xf>
    <xf numFmtId="0" fontId="77" fillId="6" borderId="9" xfId="0" applyFont="1" applyFill="1" applyBorder="1" applyAlignment="1">
      <alignment vertical="top" wrapText="1"/>
    </xf>
    <xf numFmtId="0" fontId="77" fillId="6" borderId="5" xfId="0" applyFont="1" applyFill="1" applyBorder="1" applyAlignment="1">
      <alignment vertical="top" wrapText="1"/>
    </xf>
    <xf numFmtId="0" fontId="59" fillId="6" borderId="1" xfId="0" applyFont="1" applyFill="1" applyBorder="1" applyAlignment="1">
      <alignment vertical="center" wrapText="1"/>
    </xf>
    <xf numFmtId="0" fontId="79" fillId="6" borderId="1" xfId="0" applyFont="1" applyFill="1" applyBorder="1" applyAlignment="1">
      <alignment horizontal="center" vertical="top" wrapText="1"/>
    </xf>
    <xf numFmtId="0" fontId="79" fillId="6" borderId="1" xfId="0" applyFont="1" applyFill="1" applyBorder="1" applyAlignment="1">
      <alignment vertical="center" wrapText="1"/>
    </xf>
    <xf numFmtId="9" fontId="59" fillId="6" borderId="1" xfId="0" applyNumberFormat="1" applyFont="1" applyFill="1" applyBorder="1" applyAlignment="1">
      <alignment horizontal="center" vertical="center" wrapText="1"/>
    </xf>
    <xf numFmtId="2" fontId="3" fillId="6" borderId="1" xfId="0" applyNumberFormat="1" applyFont="1" applyFill="1" applyBorder="1" applyAlignment="1">
      <alignment vertical="center" wrapText="1"/>
    </xf>
    <xf numFmtId="43" fontId="51" fillId="0" borderId="0" xfId="59" applyFont="1" applyAlignment="1">
      <alignment horizontal="left" vertical="top" wrapText="1"/>
    </xf>
    <xf numFmtId="165" fontId="51" fillId="0" borderId="0" xfId="59" applyNumberFormat="1" applyFont="1" applyAlignment="1">
      <alignment horizontal="left" vertical="top" wrapText="1"/>
    </xf>
    <xf numFmtId="43" fontId="7" fillId="6" borderId="5" xfId="59" applyFont="1" applyFill="1" applyBorder="1" applyAlignment="1">
      <alignment horizontal="center" vertical="center" wrapText="1"/>
    </xf>
    <xf numFmtId="167" fontId="7" fillId="6" borderId="5" xfId="59" applyNumberFormat="1" applyFont="1" applyFill="1" applyBorder="1" applyAlignment="1">
      <alignment horizontal="center" vertical="center" wrapText="1"/>
    </xf>
    <xf numFmtId="43" fontId="7" fillId="6" borderId="1" xfId="59" applyFont="1" applyFill="1" applyBorder="1" applyAlignment="1">
      <alignment horizontal="center" vertical="center" wrapText="1"/>
    </xf>
    <xf numFmtId="167" fontId="7" fillId="6" borderId="1" xfId="59"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167" fontId="10" fillId="6" borderId="1" xfId="59" applyNumberFormat="1" applyFont="1" applyFill="1" applyBorder="1" applyAlignment="1">
      <alignment horizontal="center"/>
    </xf>
    <xf numFmtId="0" fontId="15" fillId="0" borderId="0" xfId="0" applyFont="1"/>
    <xf numFmtId="0" fontId="1" fillId="0" borderId="0" xfId="0" applyFont="1" applyAlignment="1">
      <alignment horizontal="center" vertical="center"/>
    </xf>
    <xf numFmtId="0" fontId="60" fillId="6" borderId="1" xfId="0" applyFont="1" applyFill="1" applyBorder="1" applyAlignment="1">
      <alignment horizontal="left" vertical="center" wrapText="1"/>
    </xf>
    <xf numFmtId="0" fontId="13" fillId="6" borderId="6" xfId="0" applyFont="1" applyFill="1" applyBorder="1" applyAlignment="1">
      <alignment horizontal="left" vertical="center" wrapText="1"/>
    </xf>
    <xf numFmtId="49" fontId="60" fillId="6" borderId="1" xfId="0" applyNumberFormat="1" applyFont="1" applyFill="1" applyBorder="1" applyAlignment="1">
      <alignment horizontal="left" vertical="center"/>
    </xf>
    <xf numFmtId="0" fontId="13" fillId="6" borderId="1" xfId="0" applyFont="1" applyFill="1" applyBorder="1" applyAlignment="1">
      <alignment wrapText="1"/>
    </xf>
    <xf numFmtId="0" fontId="10" fillId="0" borderId="0" xfId="0" applyFont="1" applyAlignment="1">
      <alignment horizontal="center" vertical="top"/>
    </xf>
    <xf numFmtId="0" fontId="66" fillId="0" borderId="0" xfId="0" applyFont="1" applyAlignment="1">
      <alignment horizontal="center" vertical="top" wrapText="1"/>
    </xf>
    <xf numFmtId="0" fontId="10" fillId="0" borderId="0" xfId="0" applyFont="1" applyAlignment="1">
      <alignment horizontal="left" vertical="top" wrapText="1"/>
    </xf>
    <xf numFmtId="0" fontId="61" fillId="6" borderId="1" xfId="0" applyFont="1" applyFill="1" applyBorder="1" applyAlignment="1">
      <alignment horizontal="left" vertical="top" wrapText="1"/>
    </xf>
    <xf numFmtId="0" fontId="0" fillId="6" borderId="1" xfId="0" applyFill="1" applyBorder="1"/>
    <xf numFmtId="0" fontId="44" fillId="6" borderId="1" xfId="0" applyFont="1" applyFill="1" applyBorder="1" applyAlignment="1">
      <alignment horizontal="left" vertical="top" wrapText="1"/>
    </xf>
    <xf numFmtId="167" fontId="10" fillId="6" borderId="1" xfId="59" applyNumberFormat="1" applyFont="1" applyFill="1" applyBorder="1" applyAlignment="1">
      <alignment horizontal="center" vertical="top" wrapText="1"/>
    </xf>
    <xf numFmtId="167" fontId="10" fillId="6" borderId="2" xfId="59" applyNumberFormat="1" applyFont="1" applyFill="1" applyBorder="1" applyAlignment="1">
      <alignment horizontal="center" vertical="top" wrapText="1"/>
    </xf>
    <xf numFmtId="0" fontId="11" fillId="6" borderId="0" xfId="0" applyFont="1" applyFill="1" applyAlignment="1">
      <alignment horizontal="left" indent="2"/>
    </xf>
    <xf numFmtId="167" fontId="67" fillId="6" borderId="2" xfId="59" applyNumberFormat="1" applyFont="1" applyFill="1" applyBorder="1" applyAlignment="1">
      <alignment horizontal="center" vertical="top" wrapText="1"/>
    </xf>
    <xf numFmtId="167" fontId="13" fillId="41" borderId="1" xfId="59" applyNumberFormat="1" applyFont="1" applyFill="1" applyBorder="1" applyAlignment="1">
      <alignment horizontal="center" vertical="center" wrapText="1"/>
    </xf>
    <xf numFmtId="167" fontId="0" fillId="0" borderId="0" xfId="0" applyNumberFormat="1"/>
    <xf numFmtId="167" fontId="0" fillId="6" borderId="1" xfId="59" applyNumberFormat="1" applyFont="1" applyFill="1" applyBorder="1"/>
    <xf numFmtId="0" fontId="56" fillId="6" borderId="1" xfId="0" applyFont="1" applyFill="1" applyBorder="1" applyAlignment="1">
      <alignment wrapText="1"/>
    </xf>
    <xf numFmtId="0" fontId="61" fillId="6" borderId="2" xfId="0" applyFont="1" applyFill="1" applyBorder="1" applyAlignment="1">
      <alignment horizontal="left" vertical="top" wrapText="1"/>
    </xf>
    <xf numFmtId="9" fontId="61" fillId="6" borderId="1" xfId="0" applyNumberFormat="1" applyFont="1" applyFill="1" applyBorder="1" applyAlignment="1">
      <alignment horizontal="left" vertical="top" wrapText="1"/>
    </xf>
    <xf numFmtId="9" fontId="61" fillId="6" borderId="2" xfId="0" applyNumberFormat="1" applyFont="1" applyFill="1" applyBorder="1" applyAlignment="1">
      <alignment horizontal="left" vertical="top" wrapText="1"/>
    </xf>
    <xf numFmtId="0" fontId="61" fillId="6" borderId="1" xfId="0" applyFont="1" applyFill="1" applyBorder="1" applyAlignment="1">
      <alignment wrapText="1"/>
    </xf>
    <xf numFmtId="0" fontId="10" fillId="6" borderId="1" xfId="0" applyFont="1" applyFill="1" applyBorder="1" applyAlignment="1">
      <alignment wrapText="1"/>
    </xf>
    <xf numFmtId="0" fontId="61" fillId="6" borderId="1" xfId="0" applyFont="1" applyFill="1" applyBorder="1" applyAlignment="1">
      <alignment horizontal="center" vertical="top" wrapText="1"/>
    </xf>
    <xf numFmtId="9" fontId="61" fillId="6" borderId="1" xfId="0" applyNumberFormat="1" applyFont="1" applyFill="1" applyBorder="1" applyAlignment="1">
      <alignment horizontal="center" vertical="top" wrapText="1"/>
    </xf>
    <xf numFmtId="9" fontId="45" fillId="6" borderId="1" xfId="0" applyNumberFormat="1" applyFont="1" applyFill="1" applyBorder="1" applyAlignment="1">
      <alignment horizontal="center"/>
    </xf>
    <xf numFmtId="0" fontId="12" fillId="6" borderId="1" xfId="0" applyFont="1" applyFill="1" applyBorder="1" applyAlignment="1">
      <alignment horizontal="left" vertical="top" wrapText="1"/>
    </xf>
    <xf numFmtId="0" fontId="10" fillId="6" borderId="1" xfId="0" applyFont="1" applyFill="1" applyBorder="1" applyAlignment="1">
      <alignment horizontal="left" vertical="top" wrapText="1" indent="3"/>
    </xf>
    <xf numFmtId="167" fontId="0" fillId="6" borderId="1" xfId="59" applyNumberFormat="1" applyFont="1" applyFill="1" applyBorder="1" applyAlignment="1">
      <alignment horizontal="center"/>
    </xf>
    <xf numFmtId="0" fontId="7" fillId="6" borderId="5" xfId="0" applyNumberFormat="1" applyFont="1" applyFill="1" applyBorder="1" applyAlignment="1">
      <alignment horizontal="center" vertical="center" wrapText="1"/>
    </xf>
    <xf numFmtId="0" fontId="60" fillId="6" borderId="1" xfId="0" applyNumberFormat="1" applyFont="1" applyFill="1" applyBorder="1" applyAlignment="1">
      <alignment horizontal="left" vertical="center"/>
    </xf>
    <xf numFmtId="167" fontId="7" fillId="5" borderId="1" xfId="59" applyNumberFormat="1" applyFont="1" applyFill="1" applyBorder="1" applyAlignment="1">
      <alignment horizontal="center" vertical="center" wrapText="1"/>
    </xf>
    <xf numFmtId="167" fontId="7" fillId="6" borderId="15" xfId="59" applyNumberFormat="1" applyFont="1" applyFill="1" applyBorder="1" applyAlignment="1">
      <alignment horizontal="center" vertical="center" wrapText="1"/>
    </xf>
    <xf numFmtId="167" fontId="7" fillId="5" borderId="14" xfId="59" applyNumberFormat="1" applyFont="1" applyFill="1" applyBorder="1" applyAlignment="1">
      <alignment horizontal="center" vertical="center" wrapText="1"/>
    </xf>
    <xf numFmtId="0" fontId="7" fillId="6" borderId="14" xfId="59" applyNumberFormat="1" applyFont="1" applyFill="1" applyBorder="1" applyAlignment="1">
      <alignment horizontal="center" vertical="center" wrapText="1"/>
    </xf>
    <xf numFmtId="0" fontId="7" fillId="6" borderId="1" xfId="59" applyNumberFormat="1" applyFont="1" applyFill="1" applyBorder="1" applyAlignment="1">
      <alignment horizontal="center" vertical="center" wrapText="1"/>
    </xf>
    <xf numFmtId="0" fontId="84" fillId="6" borderId="1" xfId="0" applyFont="1" applyFill="1" applyBorder="1" applyAlignment="1">
      <alignment horizontal="left" vertical="center"/>
    </xf>
    <xf numFmtId="0" fontId="10" fillId="0" borderId="0" xfId="0" applyFont="1" applyAlignment="1">
      <alignment horizontal="center" vertical="top" wrapText="1"/>
    </xf>
    <xf numFmtId="0" fontId="55" fillId="0" borderId="0" xfId="0" applyFont="1"/>
    <xf numFmtId="167" fontId="7" fillId="5" borderId="7" xfId="0" applyNumberFormat="1" applyFont="1" applyFill="1" applyBorder="1" applyAlignment="1">
      <alignment horizontal="center" vertical="center" wrapText="1"/>
    </xf>
    <xf numFmtId="43" fontId="7" fillId="6" borderId="1" xfId="59" applyFont="1" applyFill="1" applyBorder="1" applyAlignment="1">
      <alignment horizontal="right" vertical="center" wrapText="1"/>
    </xf>
    <xf numFmtId="0" fontId="2" fillId="3" borderId="2" xfId="0" applyFont="1" applyFill="1" applyBorder="1" applyAlignment="1">
      <alignment horizontal="left"/>
    </xf>
    <xf numFmtId="0" fontId="2" fillId="3" borderId="7" xfId="0" applyFont="1" applyFill="1" applyBorder="1" applyAlignment="1">
      <alignment horizontal="left"/>
    </xf>
    <xf numFmtId="0" fontId="11" fillId="6" borderId="2" xfId="0" applyFont="1" applyFill="1" applyBorder="1" applyAlignment="1">
      <alignment horizontal="center"/>
    </xf>
    <xf numFmtId="0" fontId="11" fillId="6" borderId="3" xfId="0" applyFont="1" applyFill="1" applyBorder="1" applyAlignment="1">
      <alignment horizontal="center"/>
    </xf>
    <xf numFmtId="0" fontId="11" fillId="6" borderId="7" xfId="0" applyFont="1" applyFill="1" applyBorder="1" applyAlignment="1">
      <alignment horizontal="center"/>
    </xf>
    <xf numFmtId="0" fontId="11" fillId="6" borderId="2" xfId="0" applyFont="1" applyFill="1" applyBorder="1" applyAlignment="1">
      <alignment horizontal="center" wrapText="1"/>
    </xf>
    <xf numFmtId="0" fontId="11" fillId="6" borderId="3" xfId="0" applyFont="1" applyFill="1" applyBorder="1" applyAlignment="1">
      <alignment horizontal="center" wrapText="1"/>
    </xf>
    <xf numFmtId="0" fontId="11" fillId="6" borderId="7" xfId="0" applyFont="1" applyFill="1" applyBorder="1" applyAlignment="1">
      <alignment horizontal="center" wrapText="1"/>
    </xf>
    <xf numFmtId="0" fontId="7" fillId="2" borderId="6"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41" borderId="2" xfId="0" applyFont="1" applyFill="1" applyBorder="1" applyAlignment="1">
      <alignment horizontal="center" vertical="center" wrapText="1"/>
    </xf>
    <xf numFmtId="0" fontId="7" fillId="41" borderId="3" xfId="0" applyFont="1" applyFill="1" applyBorder="1" applyAlignment="1">
      <alignment horizontal="center" vertical="center" wrapText="1"/>
    </xf>
    <xf numFmtId="0" fontId="7" fillId="41" borderId="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5" borderId="1" xfId="0" applyFont="1" applyFill="1" applyBorder="1" applyAlignment="1">
      <alignment horizontal="center" vertical="center"/>
    </xf>
    <xf numFmtId="0" fontId="0" fillId="6" borderId="2" xfId="0" applyFill="1" applyBorder="1" applyAlignment="1">
      <alignment horizontal="center"/>
    </xf>
    <xf numFmtId="0" fontId="0" fillId="6" borderId="3" xfId="0" applyFill="1" applyBorder="1" applyAlignment="1">
      <alignment horizontal="center"/>
    </xf>
    <xf numFmtId="0" fontId="0" fillId="6" borderId="7" xfId="0" applyFill="1" applyBorder="1" applyAlignment="1">
      <alignment horizontal="center"/>
    </xf>
    <xf numFmtId="0" fontId="13" fillId="41" borderId="6" xfId="0" applyFont="1" applyFill="1" applyBorder="1" applyAlignment="1">
      <alignment horizontal="center" vertical="center" wrapText="1"/>
    </xf>
    <xf numFmtId="0" fontId="13" fillId="41" borderId="5" xfId="0" applyFont="1" applyFill="1" applyBorder="1" applyAlignment="1">
      <alignment horizontal="center" vertical="center" wrapText="1"/>
    </xf>
    <xf numFmtId="0" fontId="13" fillId="41" borderId="1" xfId="0" applyFont="1" applyFill="1" applyBorder="1" applyAlignment="1">
      <alignment horizontal="left" vertical="center" wrapText="1"/>
    </xf>
    <xf numFmtId="0" fontId="13" fillId="41" borderId="6" xfId="0" applyFont="1" applyFill="1" applyBorder="1" applyAlignment="1">
      <alignment horizontal="left" vertical="center" wrapText="1"/>
    </xf>
    <xf numFmtId="0" fontId="13" fillId="41" borderId="9" xfId="0" applyFont="1" applyFill="1" applyBorder="1" applyAlignment="1">
      <alignment horizontal="left" vertical="center" wrapText="1"/>
    </xf>
    <xf numFmtId="0" fontId="13" fillId="41" borderId="5"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0" fillId="6" borderId="2" xfId="0" applyFill="1" applyBorder="1" applyAlignment="1">
      <alignment horizontal="left" wrapText="1"/>
    </xf>
    <xf numFmtId="0" fontId="0" fillId="6" borderId="3" xfId="0" applyFill="1" applyBorder="1" applyAlignment="1">
      <alignment horizontal="left" wrapText="1"/>
    </xf>
    <xf numFmtId="0" fontId="0" fillId="6" borderId="7" xfId="0" applyFill="1" applyBorder="1" applyAlignment="1">
      <alignment horizontal="left" wrapText="1"/>
    </xf>
    <xf numFmtId="0" fontId="45" fillId="6" borderId="2" xfId="0" applyFont="1" applyFill="1" applyBorder="1" applyAlignment="1">
      <alignment horizontal="left" wrapText="1"/>
    </xf>
    <xf numFmtId="0" fontId="45" fillId="6" borderId="3" xfId="0" applyFont="1" applyFill="1" applyBorder="1" applyAlignment="1">
      <alignment horizontal="left" wrapText="1"/>
    </xf>
    <xf numFmtId="0" fontId="45" fillId="6" borderId="7" xfId="0" applyFont="1" applyFill="1" applyBorder="1" applyAlignment="1">
      <alignment horizontal="left" wrapText="1"/>
    </xf>
    <xf numFmtId="0" fontId="0" fillId="6" borderId="2" xfId="0" applyFill="1" applyBorder="1" applyAlignment="1">
      <alignment horizontal="center" wrapText="1"/>
    </xf>
    <xf numFmtId="0" fontId="0" fillId="6" borderId="3" xfId="0" applyFill="1" applyBorder="1" applyAlignment="1">
      <alignment horizontal="center" wrapText="1"/>
    </xf>
    <xf numFmtId="0" fontId="0" fillId="6" borderId="7" xfId="0" applyFill="1" applyBorder="1" applyAlignment="1">
      <alignment horizontal="center" wrapText="1"/>
    </xf>
    <xf numFmtId="0" fontId="53" fillId="0" borderId="0" xfId="0" applyFont="1" applyBorder="1" applyAlignment="1"/>
    <xf numFmtId="0" fontId="61" fillId="5"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59" fillId="6" borderId="2" xfId="0" applyFont="1" applyFill="1" applyBorder="1" applyAlignment="1">
      <alignment horizontal="center" vertical="center" wrapText="1"/>
    </xf>
    <xf numFmtId="0" fontId="59" fillId="6" borderId="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77" fillId="6" borderId="6" xfId="0" applyFont="1" applyFill="1" applyBorder="1" applyAlignment="1">
      <alignment horizontal="center" vertical="top" wrapText="1"/>
    </xf>
    <xf numFmtId="0" fontId="77" fillId="6" borderId="9" xfId="0" applyFont="1" applyFill="1" applyBorder="1" applyAlignment="1">
      <alignment horizontal="center" vertical="top" wrapText="1"/>
    </xf>
    <xf numFmtId="0" fontId="77" fillId="6" borderId="5" xfId="0" applyFont="1" applyFill="1" applyBorder="1" applyAlignment="1">
      <alignment horizontal="center" vertical="top" wrapText="1"/>
    </xf>
    <xf numFmtId="0" fontId="79" fillId="6" borderId="6" xfId="0" applyFont="1" applyFill="1" applyBorder="1" applyAlignment="1">
      <alignment vertical="center" wrapText="1"/>
    </xf>
    <xf numFmtId="0" fontId="45" fillId="6" borderId="5" xfId="0" applyFont="1" applyFill="1" applyBorder="1" applyAlignment="1">
      <alignment vertical="center" wrapText="1"/>
    </xf>
    <xf numFmtId="0" fontId="79" fillId="6" borderId="6" xfId="0" applyFont="1" applyFill="1" applyBorder="1" applyAlignment="1">
      <alignment horizontal="center" vertical="top" wrapText="1"/>
    </xf>
    <xf numFmtId="0" fontId="45" fillId="6" borderId="5" xfId="0" applyFont="1" applyFill="1" applyBorder="1" applyAlignment="1">
      <alignment horizontal="center" wrapText="1"/>
    </xf>
    <xf numFmtId="0" fontId="80" fillId="6" borderId="6" xfId="0" applyFont="1" applyFill="1" applyBorder="1" applyAlignment="1">
      <alignment horizontal="center" vertical="top" wrapText="1"/>
    </xf>
    <xf numFmtId="0" fontId="82" fillId="6" borderId="5" xfId="0" applyFont="1" applyFill="1" applyBorder="1" applyAlignment="1">
      <alignment horizontal="center" wrapText="1"/>
    </xf>
    <xf numFmtId="0" fontId="81" fillId="43" borderId="6" xfId="0" applyFont="1" applyFill="1" applyBorder="1" applyAlignment="1">
      <alignment horizontal="center" vertical="center" wrapText="1"/>
    </xf>
    <xf numFmtId="0" fontId="82" fillId="43"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7" fillId="2"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49" fontId="2" fillId="2" borderId="9" xfId="0" applyNumberFormat="1" applyFont="1" applyFill="1" applyBorder="1" applyAlignment="1">
      <alignment horizontal="center" vertical="center" wrapText="1"/>
    </xf>
    <xf numFmtId="49" fontId="2" fillId="2" borderId="5"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0" fillId="0" borderId="0" xfId="0" applyFill="1" applyAlignment="1">
      <alignment horizontal="center"/>
    </xf>
    <xf numFmtId="0" fontId="0" fillId="0" borderId="0" xfId="0" applyBorder="1" applyAlignment="1">
      <alignment horizontal="center"/>
    </xf>
    <xf numFmtId="0" fontId="12" fillId="0" borderId="0" xfId="0" applyFont="1" applyAlignment="1">
      <alignment horizontal="center" vertical="center" wrapText="1"/>
    </xf>
    <xf numFmtId="0" fontId="7" fillId="5" borderId="1" xfId="0" applyFont="1" applyFill="1" applyBorder="1" applyAlignment="1">
      <alignment horizontal="center" vertical="center" wrapText="1"/>
    </xf>
    <xf numFmtId="0" fontId="7" fillId="9" borderId="11"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47" fillId="2" borderId="12" xfId="0" applyFont="1" applyFill="1" applyBorder="1" applyAlignment="1">
      <alignment horizontal="center" vertical="center" wrapText="1"/>
    </xf>
    <xf numFmtId="0" fontId="7" fillId="2" borderId="14"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47" fillId="2" borderId="11" xfId="0" applyFont="1" applyFill="1" applyBorder="1" applyAlignment="1">
      <alignment horizontal="center" vertical="center" wrapText="1"/>
    </xf>
    <xf numFmtId="0" fontId="4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2" borderId="11" xfId="0" applyFont="1" applyFill="1" applyBorder="1" applyAlignment="1">
      <alignment horizontal="center" vertical="center" textRotation="90" wrapText="1"/>
    </xf>
    <xf numFmtId="0" fontId="7" fillId="2" borderId="14" xfId="0" applyFont="1" applyFill="1" applyBorder="1" applyAlignment="1">
      <alignment horizontal="center" vertical="center" textRotation="90" wrapText="1"/>
    </xf>
    <xf numFmtId="0" fontId="7" fillId="2" borderId="12" xfId="0" applyFont="1" applyFill="1" applyBorder="1" applyAlignment="1">
      <alignment horizontal="center" vertical="center" textRotation="90" wrapText="1"/>
    </xf>
    <xf numFmtId="0" fontId="7" fillId="2" borderId="1" xfId="0" applyFont="1" applyFill="1" applyBorder="1" applyAlignment="1">
      <alignment horizontal="center" vertical="center" textRotation="90" wrapText="1"/>
    </xf>
    <xf numFmtId="0" fontId="7" fillId="2" borderId="13" xfId="0" applyFont="1" applyFill="1" applyBorder="1" applyAlignment="1">
      <alignment vertical="center" textRotation="90" wrapText="1"/>
    </xf>
    <xf numFmtId="0" fontId="7" fillId="2" borderId="15" xfId="0" applyFont="1" applyFill="1" applyBorder="1" applyAlignment="1">
      <alignment vertical="center" textRotation="90" wrapText="1"/>
    </xf>
    <xf numFmtId="0" fontId="7" fillId="9" borderId="15" xfId="0" applyFont="1" applyFill="1" applyBorder="1" applyAlignment="1">
      <alignment horizontal="center" vertical="center" wrapText="1"/>
    </xf>
    <xf numFmtId="0" fontId="45" fillId="0" borderId="0" xfId="0" applyFont="1" applyAlignment="1">
      <alignment horizontal="center"/>
    </xf>
    <xf numFmtId="0" fontId="7" fillId="2" borderId="20" xfId="0" applyFont="1" applyFill="1" applyBorder="1" applyAlignment="1">
      <alignment horizontal="left" vertical="center" wrapText="1"/>
    </xf>
    <xf numFmtId="0" fontId="7" fillId="2" borderId="21" xfId="0" applyFont="1" applyFill="1" applyBorder="1" applyAlignment="1">
      <alignment horizontal="left" vertical="center" wrapText="1"/>
    </xf>
    <xf numFmtId="0" fontId="7" fillId="2" borderId="17" xfId="0" applyFont="1" applyFill="1" applyBorder="1" applyAlignment="1">
      <alignment horizontal="left" vertical="center" wrapText="1"/>
    </xf>
    <xf numFmtId="0" fontId="7" fillId="2" borderId="11"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8" xfId="0" applyFont="1" applyFill="1" applyBorder="1" applyAlignment="1">
      <alignment horizontal="center" vertical="center" textRotation="90" wrapText="1"/>
    </xf>
    <xf numFmtId="0" fontId="7" fillId="2" borderId="7" xfId="0" applyFont="1" applyFill="1" applyBorder="1" applyAlignment="1">
      <alignment horizontal="center" vertical="center" textRotation="90" wrapText="1"/>
    </xf>
    <xf numFmtId="0" fontId="0" fillId="0" borderId="10" xfId="0" applyBorder="1" applyAlignment="1">
      <alignment horizontal="right"/>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7"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0" fillId="0" borderId="0" xfId="0" applyAlignment="1">
      <alignment horizontal="center"/>
    </xf>
    <xf numFmtId="0" fontId="12" fillId="0" borderId="0" xfId="0" applyFont="1" applyAlignment="1">
      <alignment horizontal="left" vertical="center" wrapText="1"/>
    </xf>
  </cellXfs>
  <cellStyles count="63">
    <cellStyle name="20% - Accent1 2" xfId="46"/>
    <cellStyle name="20% - Accent2 2" xfId="48"/>
    <cellStyle name="20% - Accent3 2" xfId="50"/>
    <cellStyle name="20% - Accent4 2" xfId="52"/>
    <cellStyle name="20% - Accent5 2" xfId="54"/>
    <cellStyle name="20% - Accent6 2" xfId="56"/>
    <cellStyle name="20% - Акцент1 2" xfId="21"/>
    <cellStyle name="20% - Акцент2 2" xfId="25"/>
    <cellStyle name="20% - Акцент3 2" xfId="29"/>
    <cellStyle name="20% - Акцент4 2" xfId="33"/>
    <cellStyle name="20% - Акцент5 2" xfId="37"/>
    <cellStyle name="20% - Акцент6 2" xfId="41"/>
    <cellStyle name="40% - Accent1 2" xfId="47"/>
    <cellStyle name="40% - Accent2 2" xfId="49"/>
    <cellStyle name="40% - Accent3 2" xfId="51"/>
    <cellStyle name="40% - Accent4 2" xfId="53"/>
    <cellStyle name="40% - Accent5 2" xfId="55"/>
    <cellStyle name="40% - Accent6 2" xfId="57"/>
    <cellStyle name="40% - Акцент1 2" xfId="22"/>
    <cellStyle name="40% - Акцент2 2" xfId="26"/>
    <cellStyle name="40% - Акцент3 2" xfId="30"/>
    <cellStyle name="40% - Акцент4 2" xfId="34"/>
    <cellStyle name="40% - Акцент5 2" xfId="38"/>
    <cellStyle name="40% - Акцент6 2" xfId="42"/>
    <cellStyle name="60% - Акцент1 2" xfId="23"/>
    <cellStyle name="60% - Акцент2 2" xfId="27"/>
    <cellStyle name="60% - Акцент3 2" xfId="31"/>
    <cellStyle name="60% - Акцент4 2" xfId="35"/>
    <cellStyle name="60% - Акцент5 2" xfId="39"/>
    <cellStyle name="60% - Акцент6 2" xfId="43"/>
    <cellStyle name="Comma" xfId="59" builtinId="3"/>
    <cellStyle name="Comma 15" xfId="58"/>
    <cellStyle name="Comma 2 6" xfId="60"/>
    <cellStyle name="Normal" xfId="0" builtinId="0"/>
    <cellStyle name="Normal 2" xfId="61"/>
    <cellStyle name="Normal 3" xfId="1"/>
    <cellStyle name="Note" xfId="2" builtinId="10" customBuiltin="1"/>
    <cellStyle name="Note 2" xfId="45"/>
    <cellStyle name="SN_241" xfId="44"/>
    <cellStyle name="Акцент1 2" xfId="20"/>
    <cellStyle name="Акцент2 2" xfId="24"/>
    <cellStyle name="Акцент3 2" xfId="28"/>
    <cellStyle name="Акцент4 2" xfId="32"/>
    <cellStyle name="Акцент5 2" xfId="36"/>
    <cellStyle name="Акцент6 2" xfId="40"/>
    <cellStyle name="Ввод  2" xfId="12"/>
    <cellStyle name="Вывод 2" xfId="13"/>
    <cellStyle name="Вычисление 2" xfId="14"/>
    <cellStyle name="Заголовок 1 2" xfId="5"/>
    <cellStyle name="Заголовок 2 2" xfId="6"/>
    <cellStyle name="Заголовок 3 2" xfId="7"/>
    <cellStyle name="Заголовок 4 2" xfId="8"/>
    <cellStyle name="Итог 2" xfId="19"/>
    <cellStyle name="Контрольная ячейка 2" xfId="16"/>
    <cellStyle name="Название 2" xfId="4"/>
    <cellStyle name="Нейтральный 2" xfId="11"/>
    <cellStyle name="Обычный 2" xfId="3"/>
    <cellStyle name="Обычный_DAHK  2008" xfId="62"/>
    <cellStyle name="Плохой 2" xfId="10"/>
    <cellStyle name="Пояснение 2" xfId="18"/>
    <cellStyle name="Связанная ячейка 2" xfId="15"/>
    <cellStyle name="Текст предупреждения 2" xfId="17"/>
    <cellStyle name="Хороший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2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1019175</xdr:colOff>
          <xdr:row>34</xdr:row>
          <xdr:rowOff>161925</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2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4</xdr:col>
          <xdr:colOff>219075</xdr:colOff>
          <xdr:row>33</xdr:row>
          <xdr:rowOff>161925</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2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11</xdr:col>
          <xdr:colOff>495300</xdr:colOff>
          <xdr:row>36</xdr:row>
          <xdr:rowOff>161925</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2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12</xdr:col>
          <xdr:colOff>161925</xdr:colOff>
          <xdr:row>38</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2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10</xdr:col>
          <xdr:colOff>190500</xdr:colOff>
          <xdr:row>39</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2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28575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2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2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1019175</xdr:colOff>
          <xdr:row>34</xdr:row>
          <xdr:rowOff>161925</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2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4</xdr:col>
          <xdr:colOff>219075</xdr:colOff>
          <xdr:row>33</xdr:row>
          <xdr:rowOff>161925</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2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10</xdr:col>
          <xdr:colOff>190500</xdr:colOff>
          <xdr:row>39</xdr:row>
          <xdr:rowOff>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2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28575</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2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2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1019175</xdr:colOff>
          <xdr:row>34</xdr:row>
          <xdr:rowOff>161925</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2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4</xdr:col>
          <xdr:colOff>219075</xdr:colOff>
          <xdr:row>33</xdr:row>
          <xdr:rowOff>161925</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2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11</xdr:col>
          <xdr:colOff>495300</xdr:colOff>
          <xdr:row>36</xdr:row>
          <xdr:rowOff>161925</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2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12</xdr:col>
          <xdr:colOff>161925</xdr:colOff>
          <xdr:row>38</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2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10</xdr:col>
          <xdr:colOff>190500</xdr:colOff>
          <xdr:row>39</xdr:row>
          <xdr:rowOff>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2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28575</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2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2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1019175</xdr:colOff>
          <xdr:row>34</xdr:row>
          <xdr:rowOff>161925</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2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4</xdr:col>
          <xdr:colOff>219075</xdr:colOff>
          <xdr:row>33</xdr:row>
          <xdr:rowOff>161925</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2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10</xdr:col>
          <xdr:colOff>190500</xdr:colOff>
          <xdr:row>39</xdr:row>
          <xdr:rowOff>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2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28575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2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3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3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3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10</xdr:col>
          <xdr:colOff>457200</xdr:colOff>
          <xdr:row>36</xdr:row>
          <xdr:rowOff>161925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3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11</xdr:col>
          <xdr:colOff>219075</xdr:colOff>
          <xdr:row>38</xdr:row>
          <xdr:rowOff>0</xdr:rowOff>
        </xdr:to>
        <xdr:sp macro="" textlink="">
          <xdr:nvSpPr>
            <xdr:cNvPr id="35918" name="Check Box 78" hidden="1">
              <a:extLst>
                <a:ext uri="{63B3BB69-23CF-44E3-9099-C40C66FF867C}">
                  <a14:compatExt spid="_x0000_s35918"/>
                </a:ext>
                <a:ext uri="{FF2B5EF4-FFF2-40B4-BE49-F238E27FC236}">
                  <a16:creationId xmlns:a16="http://schemas.microsoft.com/office/drawing/2014/main" id="{00000000-0008-0000-03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1466850</xdr:colOff>
          <xdr:row>39</xdr:row>
          <xdr:rowOff>0</xdr:rowOff>
        </xdr:to>
        <xdr:sp macro="" textlink="">
          <xdr:nvSpPr>
            <xdr:cNvPr id="35919" name="Check Box 79" hidden="1">
              <a:extLst>
                <a:ext uri="{63B3BB69-23CF-44E3-9099-C40C66FF867C}">
                  <a14:compatExt spid="_x0000_s35919"/>
                </a:ext>
                <a:ext uri="{FF2B5EF4-FFF2-40B4-BE49-F238E27FC236}">
                  <a16:creationId xmlns:a16="http://schemas.microsoft.com/office/drawing/2014/main" id="{00000000-0008-0000-03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35920" name="Check Box 80" hidden="1">
              <a:extLst>
                <a:ext uri="{63B3BB69-23CF-44E3-9099-C40C66FF867C}">
                  <a14:compatExt spid="_x0000_s35920"/>
                </a:ext>
                <a:ext uri="{FF2B5EF4-FFF2-40B4-BE49-F238E27FC236}">
                  <a16:creationId xmlns:a16="http://schemas.microsoft.com/office/drawing/2014/main" id="{00000000-0008-0000-03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35921" name="Check Box 81" hidden="1">
              <a:extLst>
                <a:ext uri="{63B3BB69-23CF-44E3-9099-C40C66FF867C}">
                  <a14:compatExt spid="_x0000_s35921"/>
                </a:ext>
                <a:ext uri="{FF2B5EF4-FFF2-40B4-BE49-F238E27FC236}">
                  <a16:creationId xmlns:a16="http://schemas.microsoft.com/office/drawing/2014/main" id="{00000000-0008-0000-03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35922" name="Check Box 82" hidden="1">
              <a:extLst>
                <a:ext uri="{63B3BB69-23CF-44E3-9099-C40C66FF867C}">
                  <a14:compatExt spid="_x0000_s35922"/>
                </a:ext>
                <a:ext uri="{FF2B5EF4-FFF2-40B4-BE49-F238E27FC236}">
                  <a16:creationId xmlns:a16="http://schemas.microsoft.com/office/drawing/2014/main" id="{00000000-0008-0000-03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35923" name="Check Box 83" hidden="1">
              <a:extLst>
                <a:ext uri="{63B3BB69-23CF-44E3-9099-C40C66FF867C}">
                  <a14:compatExt spid="_x0000_s35923"/>
                </a:ext>
                <a:ext uri="{FF2B5EF4-FFF2-40B4-BE49-F238E27FC236}">
                  <a16:creationId xmlns:a16="http://schemas.microsoft.com/office/drawing/2014/main" id="{00000000-0008-0000-03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1466850</xdr:colOff>
          <xdr:row>39</xdr:row>
          <xdr:rowOff>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3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3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3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3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3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10</xdr:col>
          <xdr:colOff>457200</xdr:colOff>
          <xdr:row>36</xdr:row>
          <xdr:rowOff>161925</xdr:rowOff>
        </xdr:to>
        <xdr:sp macro="" textlink="">
          <xdr:nvSpPr>
            <xdr:cNvPr id="35929" name="Check Box 89" hidden="1">
              <a:extLst>
                <a:ext uri="{63B3BB69-23CF-44E3-9099-C40C66FF867C}">
                  <a14:compatExt spid="_x0000_s35929"/>
                </a:ext>
                <a:ext uri="{FF2B5EF4-FFF2-40B4-BE49-F238E27FC236}">
                  <a16:creationId xmlns:a16="http://schemas.microsoft.com/office/drawing/2014/main" id="{00000000-0008-0000-03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11</xdr:col>
          <xdr:colOff>219075</xdr:colOff>
          <xdr:row>38</xdr:row>
          <xdr:rowOff>0</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3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1466850</xdr:colOff>
          <xdr:row>39</xdr:row>
          <xdr:rowOff>0</xdr:rowOff>
        </xdr:to>
        <xdr:sp macro="" textlink="">
          <xdr:nvSpPr>
            <xdr:cNvPr id="35931" name="Check Box 91" hidden="1">
              <a:extLst>
                <a:ext uri="{63B3BB69-23CF-44E3-9099-C40C66FF867C}">
                  <a14:compatExt spid="_x0000_s35931"/>
                </a:ext>
                <a:ext uri="{FF2B5EF4-FFF2-40B4-BE49-F238E27FC236}">
                  <a16:creationId xmlns:a16="http://schemas.microsoft.com/office/drawing/2014/main" id="{00000000-0008-0000-03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35932" name="Check Box 92" hidden="1">
              <a:extLst>
                <a:ext uri="{63B3BB69-23CF-44E3-9099-C40C66FF867C}">
                  <a14:compatExt spid="_x0000_s35932"/>
                </a:ext>
                <a:ext uri="{FF2B5EF4-FFF2-40B4-BE49-F238E27FC236}">
                  <a16:creationId xmlns:a16="http://schemas.microsoft.com/office/drawing/2014/main" id="{00000000-0008-0000-03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35933" name="Check Box 93" hidden="1">
              <a:extLst>
                <a:ext uri="{63B3BB69-23CF-44E3-9099-C40C66FF867C}">
                  <a14:compatExt spid="_x0000_s35933"/>
                </a:ext>
                <a:ext uri="{FF2B5EF4-FFF2-40B4-BE49-F238E27FC236}">
                  <a16:creationId xmlns:a16="http://schemas.microsoft.com/office/drawing/2014/main" id="{00000000-0008-0000-03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35934" name="Check Box 94" hidden="1">
              <a:extLst>
                <a:ext uri="{63B3BB69-23CF-44E3-9099-C40C66FF867C}">
                  <a14:compatExt spid="_x0000_s35934"/>
                </a:ext>
                <a:ext uri="{FF2B5EF4-FFF2-40B4-BE49-F238E27FC236}">
                  <a16:creationId xmlns:a16="http://schemas.microsoft.com/office/drawing/2014/main" id="{00000000-0008-0000-03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35935" name="Check Box 95" hidden="1">
              <a:extLst>
                <a:ext uri="{63B3BB69-23CF-44E3-9099-C40C66FF867C}">
                  <a14:compatExt spid="_x0000_s35935"/>
                </a:ext>
                <a:ext uri="{FF2B5EF4-FFF2-40B4-BE49-F238E27FC236}">
                  <a16:creationId xmlns:a16="http://schemas.microsoft.com/office/drawing/2014/main" id="{00000000-0008-0000-03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1466850</xdr:colOff>
          <xdr:row>39</xdr:row>
          <xdr:rowOff>0</xdr:rowOff>
        </xdr:to>
        <xdr:sp macro="" textlink="">
          <xdr:nvSpPr>
            <xdr:cNvPr id="35936" name="Check Box 96" hidden="1">
              <a:extLst>
                <a:ext uri="{63B3BB69-23CF-44E3-9099-C40C66FF867C}">
                  <a14:compatExt spid="_x0000_s35936"/>
                </a:ext>
                <a:ext uri="{FF2B5EF4-FFF2-40B4-BE49-F238E27FC236}">
                  <a16:creationId xmlns:a16="http://schemas.microsoft.com/office/drawing/2014/main" id="{00000000-0008-0000-03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35937" name="Check Box 97" hidden="1">
              <a:extLst>
                <a:ext uri="{63B3BB69-23CF-44E3-9099-C40C66FF867C}">
                  <a14:compatExt spid="_x0000_s35937"/>
                </a:ext>
                <a:ext uri="{FF2B5EF4-FFF2-40B4-BE49-F238E27FC236}">
                  <a16:creationId xmlns:a16="http://schemas.microsoft.com/office/drawing/2014/main" id="{00000000-0008-0000-03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4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4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4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11</xdr:col>
          <xdr:colOff>219075</xdr:colOff>
          <xdr:row>36</xdr:row>
          <xdr:rowOff>161925</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4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11</xdr:col>
          <xdr:colOff>590550</xdr:colOff>
          <xdr:row>38</xdr:row>
          <xdr:rowOff>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04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1838325</xdr:colOff>
          <xdr:row>39</xdr:row>
          <xdr:rowOff>0</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04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04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04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04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04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1838325</xdr:colOff>
          <xdr:row>39</xdr:row>
          <xdr:rowOff>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0400-00000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0400-00000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4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4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0400-00000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11</xdr:col>
          <xdr:colOff>219075</xdr:colOff>
          <xdr:row>36</xdr:row>
          <xdr:rowOff>161925</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0400-00001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11</xdr:col>
          <xdr:colOff>590550</xdr:colOff>
          <xdr:row>38</xdr:row>
          <xdr:rowOff>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0400-00001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1838325</xdr:colOff>
          <xdr:row>39</xdr:row>
          <xdr:rowOff>0</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0400-00001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0400-00001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3105150</xdr:colOff>
          <xdr:row>33</xdr:row>
          <xdr:rowOff>9525</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0400-00001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3</xdr:col>
          <xdr:colOff>361950</xdr:colOff>
          <xdr:row>34</xdr:row>
          <xdr:rowOff>161925</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400-00001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180975</xdr:rowOff>
        </xdr:from>
        <xdr:to>
          <xdr:col>3</xdr:col>
          <xdr:colOff>1314450</xdr:colOff>
          <xdr:row>33</xdr:row>
          <xdr:rowOff>180975</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0400-00001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1838325</xdr:colOff>
          <xdr:row>39</xdr:row>
          <xdr:rowOff>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0400-00001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47625</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0400-00001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32</xdr:row>
          <xdr:rowOff>0</xdr:rowOff>
        </xdr:from>
        <xdr:to>
          <xdr:col>2</xdr:col>
          <xdr:colOff>3114675</xdr:colOff>
          <xdr:row>33</xdr:row>
          <xdr:rowOff>9525</xdr:rowOff>
        </xdr:to>
        <xdr:sp macro="" textlink="">
          <xdr:nvSpPr>
            <xdr:cNvPr id="55321" name="Check Box 25" hidden="1">
              <a:extLst>
                <a:ext uri="{63B3BB69-23CF-44E3-9099-C40C66FF867C}">
                  <a14:compatExt spid="_x0000_s55321"/>
                </a:ext>
                <a:ext uri="{FF2B5EF4-FFF2-40B4-BE49-F238E27FC236}">
                  <a16:creationId xmlns:a16="http://schemas.microsoft.com/office/drawing/2014/main" id="{00000000-0008-0000-0100-00000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0</xdr:rowOff>
        </xdr:from>
        <xdr:to>
          <xdr:col>3</xdr:col>
          <xdr:colOff>1019175</xdr:colOff>
          <xdr:row>34</xdr:row>
          <xdr:rowOff>161925</xdr:rowOff>
        </xdr:to>
        <xdr:sp macro="" textlink="">
          <xdr:nvSpPr>
            <xdr:cNvPr id="55322" name="Check Box 26" hidden="1">
              <a:extLst>
                <a:ext uri="{63B3BB69-23CF-44E3-9099-C40C66FF867C}">
                  <a14:compatExt spid="_x0000_s55322"/>
                </a:ext>
                <a:ext uri="{FF2B5EF4-FFF2-40B4-BE49-F238E27FC236}">
                  <a16:creationId xmlns:a16="http://schemas.microsoft.com/office/drawing/2014/main" id="{00000000-0008-0000-0100-00000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180975</xdr:rowOff>
        </xdr:from>
        <xdr:to>
          <xdr:col>3</xdr:col>
          <xdr:colOff>1933575</xdr:colOff>
          <xdr:row>33</xdr:row>
          <xdr:rowOff>180975</xdr:rowOff>
        </xdr:to>
        <xdr:sp macro="" textlink="">
          <xdr:nvSpPr>
            <xdr:cNvPr id="55323" name="Check Box 27" hidden="1">
              <a:extLst>
                <a:ext uri="{63B3BB69-23CF-44E3-9099-C40C66FF867C}">
                  <a14:compatExt spid="_x0000_s55323"/>
                </a:ext>
                <a:ext uri="{FF2B5EF4-FFF2-40B4-BE49-F238E27FC236}">
                  <a16:creationId xmlns:a16="http://schemas.microsoft.com/office/drawing/2014/main" id="{00000000-0008-0000-0100-00000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10</xdr:col>
          <xdr:colOff>28575</xdr:colOff>
          <xdr:row>37</xdr:row>
          <xdr:rowOff>0</xdr:rowOff>
        </xdr:to>
        <xdr:sp macro="" textlink="">
          <xdr:nvSpPr>
            <xdr:cNvPr id="55324" name="Check Box 28" hidden="1">
              <a:extLst>
                <a:ext uri="{63B3BB69-23CF-44E3-9099-C40C66FF867C}">
                  <a14:compatExt spid="_x0000_s55324"/>
                </a:ext>
                <a:ext uri="{FF2B5EF4-FFF2-40B4-BE49-F238E27FC236}">
                  <a16:creationId xmlns:a16="http://schemas.microsoft.com/office/drawing/2014/main" id="{00000000-0008-0000-0100-00000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10</xdr:col>
          <xdr:colOff>409575</xdr:colOff>
          <xdr:row>38</xdr:row>
          <xdr:rowOff>0</xdr:rowOff>
        </xdr:to>
        <xdr:sp macro="" textlink="">
          <xdr:nvSpPr>
            <xdr:cNvPr id="55325" name="Check Box 29" hidden="1">
              <a:extLst>
                <a:ext uri="{63B3BB69-23CF-44E3-9099-C40C66FF867C}">
                  <a14:compatExt spid="_x0000_s55325"/>
                </a:ext>
                <a:ext uri="{FF2B5EF4-FFF2-40B4-BE49-F238E27FC236}">
                  <a16:creationId xmlns:a16="http://schemas.microsoft.com/office/drawing/2014/main" id="{00000000-0008-0000-0100-00000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1000125</xdr:colOff>
          <xdr:row>39</xdr:row>
          <xdr:rowOff>0</xdr:rowOff>
        </xdr:to>
        <xdr:sp macro="" textlink="">
          <xdr:nvSpPr>
            <xdr:cNvPr id="55326" name="Check Box 30" hidden="1">
              <a:extLst>
                <a:ext uri="{63B3BB69-23CF-44E3-9099-C40C66FF867C}">
                  <a14:compatExt spid="_x0000_s55326"/>
                </a:ext>
                <a:ext uri="{FF2B5EF4-FFF2-40B4-BE49-F238E27FC236}">
                  <a16:creationId xmlns:a16="http://schemas.microsoft.com/office/drawing/2014/main" id="{00000000-0008-0000-0100-00000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57150</xdr:rowOff>
        </xdr:to>
        <xdr:sp macro="" textlink="">
          <xdr:nvSpPr>
            <xdr:cNvPr id="55327" name="Check Box 31" hidden="1">
              <a:extLst>
                <a:ext uri="{63B3BB69-23CF-44E3-9099-C40C66FF867C}">
                  <a14:compatExt spid="_x0000_s55327"/>
                </a:ext>
                <a:ext uri="{FF2B5EF4-FFF2-40B4-BE49-F238E27FC236}">
                  <a16:creationId xmlns:a16="http://schemas.microsoft.com/office/drawing/2014/main" id="{00000000-0008-0000-0100-00000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0</xdr:rowOff>
        </xdr:from>
        <xdr:to>
          <xdr:col>2</xdr:col>
          <xdr:colOff>3114675</xdr:colOff>
          <xdr:row>33</xdr:row>
          <xdr:rowOff>9525</xdr:rowOff>
        </xdr:to>
        <xdr:sp macro="" textlink="">
          <xdr:nvSpPr>
            <xdr:cNvPr id="55328" name="Check Box 32" hidden="1">
              <a:extLst>
                <a:ext uri="{63B3BB69-23CF-44E3-9099-C40C66FF867C}">
                  <a14:compatExt spid="_x0000_s55328"/>
                </a:ext>
                <a:ext uri="{FF2B5EF4-FFF2-40B4-BE49-F238E27FC236}">
                  <a16:creationId xmlns:a16="http://schemas.microsoft.com/office/drawing/2014/main" id="{00000000-0008-0000-0100-00000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0</xdr:rowOff>
        </xdr:from>
        <xdr:to>
          <xdr:col>3</xdr:col>
          <xdr:colOff>1019175</xdr:colOff>
          <xdr:row>34</xdr:row>
          <xdr:rowOff>161925</xdr:rowOff>
        </xdr:to>
        <xdr:sp macro="" textlink="">
          <xdr:nvSpPr>
            <xdr:cNvPr id="55329" name="Check Box 33" hidden="1">
              <a:extLst>
                <a:ext uri="{63B3BB69-23CF-44E3-9099-C40C66FF867C}">
                  <a14:compatExt spid="_x0000_s55329"/>
                </a:ext>
                <a:ext uri="{FF2B5EF4-FFF2-40B4-BE49-F238E27FC236}">
                  <a16:creationId xmlns:a16="http://schemas.microsoft.com/office/drawing/2014/main" id="{00000000-0008-0000-0100-00000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180975</xdr:rowOff>
        </xdr:from>
        <xdr:to>
          <xdr:col>3</xdr:col>
          <xdr:colOff>1933575</xdr:colOff>
          <xdr:row>33</xdr:row>
          <xdr:rowOff>180975</xdr:rowOff>
        </xdr:to>
        <xdr:sp macro="" textlink="">
          <xdr:nvSpPr>
            <xdr:cNvPr id="55330" name="Check Box 34" hidden="1">
              <a:extLst>
                <a:ext uri="{63B3BB69-23CF-44E3-9099-C40C66FF867C}">
                  <a14:compatExt spid="_x0000_s55330"/>
                </a:ext>
                <a:ext uri="{FF2B5EF4-FFF2-40B4-BE49-F238E27FC236}">
                  <a16:creationId xmlns:a16="http://schemas.microsoft.com/office/drawing/2014/main" id="{00000000-0008-0000-0100-00000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1000125</xdr:colOff>
          <xdr:row>39</xdr:row>
          <xdr:rowOff>0</xdr:rowOff>
        </xdr:to>
        <xdr:sp macro="" textlink="">
          <xdr:nvSpPr>
            <xdr:cNvPr id="55331" name="Check Box 35" hidden="1">
              <a:extLst>
                <a:ext uri="{63B3BB69-23CF-44E3-9099-C40C66FF867C}">
                  <a14:compatExt spid="_x0000_s55331"/>
                </a:ext>
                <a:ext uri="{FF2B5EF4-FFF2-40B4-BE49-F238E27FC236}">
                  <a16:creationId xmlns:a16="http://schemas.microsoft.com/office/drawing/2014/main" id="{00000000-0008-0000-0100-00000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57150</xdr:rowOff>
        </xdr:to>
        <xdr:sp macro="" textlink="">
          <xdr:nvSpPr>
            <xdr:cNvPr id="55332" name="Check Box 36" hidden="1">
              <a:extLst>
                <a:ext uri="{63B3BB69-23CF-44E3-9099-C40C66FF867C}">
                  <a14:compatExt spid="_x0000_s55332"/>
                </a:ext>
                <a:ext uri="{FF2B5EF4-FFF2-40B4-BE49-F238E27FC236}">
                  <a16:creationId xmlns:a16="http://schemas.microsoft.com/office/drawing/2014/main" id="{00000000-0008-0000-0100-00000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0</xdr:rowOff>
        </xdr:from>
        <xdr:to>
          <xdr:col>2</xdr:col>
          <xdr:colOff>3114675</xdr:colOff>
          <xdr:row>33</xdr:row>
          <xdr:rowOff>9525</xdr:rowOff>
        </xdr:to>
        <xdr:sp macro="" textlink="">
          <xdr:nvSpPr>
            <xdr:cNvPr id="55333" name="Check Box 37" hidden="1">
              <a:extLst>
                <a:ext uri="{63B3BB69-23CF-44E3-9099-C40C66FF867C}">
                  <a14:compatExt spid="_x0000_s55333"/>
                </a:ext>
                <a:ext uri="{FF2B5EF4-FFF2-40B4-BE49-F238E27FC236}">
                  <a16:creationId xmlns:a16="http://schemas.microsoft.com/office/drawing/2014/main" id="{00000000-0008-0000-0100-00000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0</xdr:rowOff>
        </xdr:from>
        <xdr:to>
          <xdr:col>3</xdr:col>
          <xdr:colOff>1019175</xdr:colOff>
          <xdr:row>34</xdr:row>
          <xdr:rowOff>161925</xdr:rowOff>
        </xdr:to>
        <xdr:sp macro="" textlink="">
          <xdr:nvSpPr>
            <xdr:cNvPr id="55334" name="Check Box 38" hidden="1">
              <a:extLst>
                <a:ext uri="{63B3BB69-23CF-44E3-9099-C40C66FF867C}">
                  <a14:compatExt spid="_x0000_s55334"/>
                </a:ext>
                <a:ext uri="{FF2B5EF4-FFF2-40B4-BE49-F238E27FC236}">
                  <a16:creationId xmlns:a16="http://schemas.microsoft.com/office/drawing/2014/main" id="{00000000-0008-0000-0100-00000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180975</xdr:rowOff>
        </xdr:from>
        <xdr:to>
          <xdr:col>3</xdr:col>
          <xdr:colOff>1933575</xdr:colOff>
          <xdr:row>33</xdr:row>
          <xdr:rowOff>180975</xdr:rowOff>
        </xdr:to>
        <xdr:sp macro="" textlink="">
          <xdr:nvSpPr>
            <xdr:cNvPr id="55335" name="Check Box 39" hidden="1">
              <a:extLst>
                <a:ext uri="{63B3BB69-23CF-44E3-9099-C40C66FF867C}">
                  <a14:compatExt spid="_x0000_s55335"/>
                </a:ext>
                <a:ext uri="{FF2B5EF4-FFF2-40B4-BE49-F238E27FC236}">
                  <a16:creationId xmlns:a16="http://schemas.microsoft.com/office/drawing/2014/main" id="{00000000-0008-0000-0100-00000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36</xdr:row>
          <xdr:rowOff>28575</xdr:rowOff>
        </xdr:from>
        <xdr:to>
          <xdr:col>10</xdr:col>
          <xdr:colOff>28575</xdr:colOff>
          <xdr:row>37</xdr:row>
          <xdr:rowOff>0</xdr:rowOff>
        </xdr:to>
        <xdr:sp macro="" textlink="">
          <xdr:nvSpPr>
            <xdr:cNvPr id="55336" name="Check Box 40" hidden="1">
              <a:extLst>
                <a:ext uri="{63B3BB69-23CF-44E3-9099-C40C66FF867C}">
                  <a14:compatExt spid="_x0000_s55336"/>
                </a:ext>
                <a:ext uri="{FF2B5EF4-FFF2-40B4-BE49-F238E27FC236}">
                  <a16:creationId xmlns:a16="http://schemas.microsoft.com/office/drawing/2014/main" id="{00000000-0008-0000-0100-00001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«Տնտեսական մրցակցության պաշտպանության մասին» օրենքի 58-րդ հոդվածով նախատեսված եզրակացության առկայություն (կցել) կամ նման եզրակացության անհրաժեշտության բացակայության վերաբերյալ հիմնավորումների տրամադրում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37</xdr:row>
          <xdr:rowOff>28575</xdr:rowOff>
        </xdr:from>
        <xdr:to>
          <xdr:col>10</xdr:col>
          <xdr:colOff>409575</xdr:colOff>
          <xdr:row>38</xdr:row>
          <xdr:rowOff>0</xdr:rowOff>
        </xdr:to>
        <xdr:sp macro="" textlink="">
          <xdr:nvSpPr>
            <xdr:cNvPr id="55337" name="Check Box 41" hidden="1">
              <a:extLst>
                <a:ext uri="{63B3BB69-23CF-44E3-9099-C40C66FF867C}">
                  <a14:compatExt spid="_x0000_s55337"/>
                </a:ext>
                <a:ext uri="{FF2B5EF4-FFF2-40B4-BE49-F238E27FC236}">
                  <a16:creationId xmlns:a16="http://schemas.microsoft.com/office/drawing/2014/main" id="{00000000-0008-0000-0100-00001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«Շրջակա միջավայրի վրա ազդեցության գնահատման և փորձաքննության մասին» օրենքով նախատեսված փորձաքննության առկայություն (կցել)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1000125</xdr:colOff>
          <xdr:row>39</xdr:row>
          <xdr:rowOff>0</xdr:rowOff>
        </xdr:to>
        <xdr:sp macro="" textlink="">
          <xdr:nvSpPr>
            <xdr:cNvPr id="55338" name="Check Box 42" hidden="1">
              <a:extLst>
                <a:ext uri="{63B3BB69-23CF-44E3-9099-C40C66FF867C}">
                  <a14:compatExt spid="_x0000_s55338"/>
                </a:ext>
                <a:ext uri="{FF2B5EF4-FFF2-40B4-BE49-F238E27FC236}">
                  <a16:creationId xmlns:a16="http://schemas.microsoft.com/office/drawing/2014/main" id="{00000000-0008-0000-0100-00001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57150</xdr:rowOff>
        </xdr:to>
        <xdr:sp macro="" textlink="">
          <xdr:nvSpPr>
            <xdr:cNvPr id="55339" name="Check Box 43" hidden="1">
              <a:extLst>
                <a:ext uri="{63B3BB69-23CF-44E3-9099-C40C66FF867C}">
                  <a14:compatExt spid="_x0000_s55339"/>
                </a:ext>
                <a:ext uri="{FF2B5EF4-FFF2-40B4-BE49-F238E27FC236}">
                  <a16:creationId xmlns:a16="http://schemas.microsoft.com/office/drawing/2014/main" id="{00000000-0008-0000-0100-00001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0</xdr:rowOff>
        </xdr:from>
        <xdr:to>
          <xdr:col>2</xdr:col>
          <xdr:colOff>3114675</xdr:colOff>
          <xdr:row>33</xdr:row>
          <xdr:rowOff>9525</xdr:rowOff>
        </xdr:to>
        <xdr:sp macro="" textlink="">
          <xdr:nvSpPr>
            <xdr:cNvPr id="55340" name="Check Box 44" hidden="1">
              <a:extLst>
                <a:ext uri="{63B3BB69-23CF-44E3-9099-C40C66FF867C}">
                  <a14:compatExt spid="_x0000_s55340"/>
                </a:ext>
                <a:ext uri="{FF2B5EF4-FFF2-40B4-BE49-F238E27FC236}">
                  <a16:creationId xmlns:a16="http://schemas.microsoft.com/office/drawing/2014/main" id="{00000000-0008-0000-0100-00001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Գենդերային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0</xdr:rowOff>
        </xdr:from>
        <xdr:to>
          <xdr:col>3</xdr:col>
          <xdr:colOff>1019175</xdr:colOff>
          <xdr:row>34</xdr:row>
          <xdr:rowOff>161925</xdr:rowOff>
        </xdr:to>
        <xdr:sp macro="" textlink="">
          <xdr:nvSpPr>
            <xdr:cNvPr id="55341" name="Check Box 45" hidden="1">
              <a:extLst>
                <a:ext uri="{63B3BB69-23CF-44E3-9099-C40C66FF867C}">
                  <a14:compatExt spid="_x0000_s55341"/>
                </a:ext>
                <a:ext uri="{FF2B5EF4-FFF2-40B4-BE49-F238E27FC236}">
                  <a16:creationId xmlns:a16="http://schemas.microsoft.com/office/drawing/2014/main" id="{00000000-0008-0000-0100-00001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Այլ միջոլորտային (խաչվող) բնույթի քաղաքականություն (նկարագրել)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32</xdr:row>
          <xdr:rowOff>180975</xdr:rowOff>
        </xdr:from>
        <xdr:to>
          <xdr:col>3</xdr:col>
          <xdr:colOff>1933575</xdr:colOff>
          <xdr:row>33</xdr:row>
          <xdr:rowOff>180975</xdr:rowOff>
        </xdr:to>
        <xdr:sp macro="" textlink="">
          <xdr:nvSpPr>
            <xdr:cNvPr id="55342" name="Check Box 46" hidden="1">
              <a:extLst>
                <a:ext uri="{63B3BB69-23CF-44E3-9099-C40C66FF867C}">
                  <a14:compatExt spid="_x0000_s55342"/>
                </a:ext>
                <a:ext uri="{FF2B5EF4-FFF2-40B4-BE49-F238E27FC236}">
                  <a16:creationId xmlns:a16="http://schemas.microsoft.com/office/drawing/2014/main" id="{00000000-0008-0000-0100-00001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Կլիմայի փոփոխության մեղմման և հարմարվողականության քաղաքականություն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9525</xdr:rowOff>
        </xdr:from>
        <xdr:to>
          <xdr:col>6</xdr:col>
          <xdr:colOff>1000125</xdr:colOff>
          <xdr:row>39</xdr:row>
          <xdr:rowOff>0</xdr:rowOff>
        </xdr:to>
        <xdr:sp macro="" textlink="">
          <xdr:nvSpPr>
            <xdr:cNvPr id="55343" name="Check Box 47" hidden="1">
              <a:extLst>
                <a:ext uri="{63B3BB69-23CF-44E3-9099-C40C66FF867C}">
                  <a14:compatExt spid="_x0000_s55343"/>
                </a:ext>
                <a:ext uri="{FF2B5EF4-FFF2-40B4-BE49-F238E27FC236}">
                  <a16:creationId xmlns:a16="http://schemas.microsoft.com/office/drawing/2014/main" id="{00000000-0008-0000-0100-00001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ՀՀ կառավարության 14.01.2021թ. N46-Լ որոշմամբ նախատեսված համապատասխան ԿԱԳ-ի առկայություն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2933700</xdr:colOff>
          <xdr:row>12</xdr:row>
          <xdr:rowOff>57150</xdr:rowOff>
        </xdr:to>
        <xdr:sp macro="" textlink="">
          <xdr:nvSpPr>
            <xdr:cNvPr id="55344" name="Check Box 48" hidden="1">
              <a:extLst>
                <a:ext uri="{63B3BB69-23CF-44E3-9099-C40C66FF867C}">
                  <a14:compatExt spid="_x0000_s55344"/>
                </a:ext>
                <a:ext uri="{FF2B5EF4-FFF2-40B4-BE49-F238E27FC236}">
                  <a16:creationId xmlns:a16="http://schemas.microsoft.com/office/drawing/2014/main" id="{00000000-0008-0000-0100-00001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Նոր ծրագիր (հիմնավորումներ և բացատրություններ)8՝</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Margaryan\Downloads\&#1344;&#1377;&#1406;&#1381;&#1388;&#1406;&#1377;&#1390;&#1398;&#1381;&#1408;%201-11%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Z-Margaryan\Desktop\MJCC\MJCC2027-2029\&#1344;&#1377;&#1406;&#1381;&#1388;&#1406;&#1377;&#1390;&#1398;&#1381;&#1408;%203-11-2008202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1"/>
      <sheetName val="Հ2 Ձև1 "/>
      <sheetName val="Հ2 Ձև2 (1)"/>
      <sheetName val="Հ2 Ձև2 (2)"/>
      <sheetName val="Հ2 Ձև2 (3)"/>
      <sheetName val="Հ3 Մաս 1"/>
      <sheetName val="Հ3 Մաս 2"/>
      <sheetName val="Հ3 Մաս 3"/>
      <sheetName val="Հ4  "/>
      <sheetName val="Հ5"/>
      <sheetName val="Հ6"/>
      <sheetName val="Հ7 Ձև1"/>
      <sheetName val="Հ7 Ձև2"/>
      <sheetName val="Հ7 Ձև3"/>
      <sheetName val="Հ8"/>
      <sheetName val="Հ9"/>
      <sheetName val="Հ10"/>
      <sheetName val="Հ11"/>
      <sheetName val="Լրացման պահանջներ"/>
    </sheetNames>
    <sheetDataSet>
      <sheetData sheetId="0"/>
      <sheetData sheetId="1"/>
      <sheetData sheetId="2">
        <row r="5">
          <cell r="C5" t="str">
            <v>ՀՀ արդարադատության նախարարություն</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3 Մաս 1"/>
      <sheetName val="Հ3 Մաս 2"/>
      <sheetName val="Հ3 Մաս 3"/>
      <sheetName val="Հ3 Մաս 4"/>
      <sheetName val="Հ4  "/>
      <sheetName val="Հ5"/>
      <sheetName val="Հ6"/>
      <sheetName val="Հ7 Ձև1"/>
      <sheetName val="Հ7 Ձև2"/>
      <sheetName val="Հ7 Ձև3"/>
      <sheetName val="Հ8"/>
      <sheetName val="Հ9"/>
      <sheetName val="Հ10"/>
      <sheetName val="Հ11"/>
      <sheetName val="Լրացման պահանջներ"/>
    </sheetNames>
    <sheetDataSet>
      <sheetData sheetId="0"/>
      <sheetData sheetId="1"/>
      <sheetData sheetId="2"/>
      <sheetData sheetId="3">
        <row r="82">
          <cell r="J82">
            <v>0</v>
          </cell>
          <cell r="K82">
            <v>0</v>
          </cell>
          <cell r="M82">
            <v>0</v>
          </cell>
          <cell r="N82">
            <v>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2.vml"/><Relationship Id="rId21" Type="http://schemas.openxmlformats.org/officeDocument/2006/relationships/ctrlProp" Target="../ctrlProps/ctrlProp42.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2" Type="http://schemas.openxmlformats.org/officeDocument/2006/relationships/drawing" Target="../drawings/drawing2.xml"/><Relationship Id="rId16" Type="http://schemas.openxmlformats.org/officeDocument/2006/relationships/ctrlProp" Target="../ctrlProps/ctrlProp37.xml"/><Relationship Id="rId20" Type="http://schemas.openxmlformats.org/officeDocument/2006/relationships/ctrlProp" Target="../ctrlProps/ctrlProp41.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10" Type="http://schemas.openxmlformats.org/officeDocument/2006/relationships/ctrlProp" Target="../ctrlProps/ctrlProp31.xml"/><Relationship Id="rId19" Type="http://schemas.openxmlformats.org/officeDocument/2006/relationships/ctrlProp" Target="../ctrlProps/ctrlProp40.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18" Type="http://schemas.openxmlformats.org/officeDocument/2006/relationships/ctrlProp" Target="../ctrlProps/ctrlProp64.xml"/><Relationship Id="rId26" Type="http://schemas.openxmlformats.org/officeDocument/2006/relationships/ctrlProp" Target="../ctrlProps/ctrlProp72.xml"/><Relationship Id="rId3" Type="http://schemas.openxmlformats.org/officeDocument/2006/relationships/ctrlProp" Target="../ctrlProps/ctrlProp49.xml"/><Relationship Id="rId21" Type="http://schemas.openxmlformats.org/officeDocument/2006/relationships/ctrlProp" Target="../ctrlProps/ctrlProp67.x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trlProp" Target="../ctrlProps/ctrlProp63.xml"/><Relationship Id="rId25" Type="http://schemas.openxmlformats.org/officeDocument/2006/relationships/ctrlProp" Target="../ctrlProps/ctrlProp71.xml"/><Relationship Id="rId2" Type="http://schemas.openxmlformats.org/officeDocument/2006/relationships/vmlDrawing" Target="../drawings/vmlDrawing3.vml"/><Relationship Id="rId16" Type="http://schemas.openxmlformats.org/officeDocument/2006/relationships/ctrlProp" Target="../ctrlProps/ctrlProp62.xml"/><Relationship Id="rId20" Type="http://schemas.openxmlformats.org/officeDocument/2006/relationships/ctrlProp" Target="../ctrlProps/ctrlProp66.xml"/><Relationship Id="rId1" Type="http://schemas.openxmlformats.org/officeDocument/2006/relationships/drawing" Target="../drawings/drawing3.xml"/><Relationship Id="rId6" Type="http://schemas.openxmlformats.org/officeDocument/2006/relationships/ctrlProp" Target="../ctrlProps/ctrlProp52.xml"/><Relationship Id="rId11" Type="http://schemas.openxmlformats.org/officeDocument/2006/relationships/ctrlProp" Target="../ctrlProps/ctrlProp57.xml"/><Relationship Id="rId24" Type="http://schemas.openxmlformats.org/officeDocument/2006/relationships/ctrlProp" Target="../ctrlProps/ctrlProp70.xml"/><Relationship Id="rId5" Type="http://schemas.openxmlformats.org/officeDocument/2006/relationships/ctrlProp" Target="../ctrlProps/ctrlProp51.xml"/><Relationship Id="rId15" Type="http://schemas.openxmlformats.org/officeDocument/2006/relationships/ctrlProp" Target="../ctrlProps/ctrlProp61.xml"/><Relationship Id="rId23" Type="http://schemas.openxmlformats.org/officeDocument/2006/relationships/ctrlProp" Target="../ctrlProps/ctrlProp69.xml"/><Relationship Id="rId10" Type="http://schemas.openxmlformats.org/officeDocument/2006/relationships/ctrlProp" Target="../ctrlProps/ctrlProp56.xml"/><Relationship Id="rId19" Type="http://schemas.openxmlformats.org/officeDocument/2006/relationships/ctrlProp" Target="../ctrlProps/ctrlProp65.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 Id="rId22" Type="http://schemas.openxmlformats.org/officeDocument/2006/relationships/ctrlProp" Target="../ctrlProps/ctrlProp6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26" Type="http://schemas.openxmlformats.org/officeDocument/2006/relationships/ctrlProp" Target="../ctrlProps/ctrlProp96.xml"/><Relationship Id="rId3" Type="http://schemas.openxmlformats.org/officeDocument/2006/relationships/ctrlProp" Target="../ctrlProps/ctrlProp73.xml"/><Relationship Id="rId21" Type="http://schemas.openxmlformats.org/officeDocument/2006/relationships/ctrlProp" Target="../ctrlProps/ctrlProp91.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5" Type="http://schemas.openxmlformats.org/officeDocument/2006/relationships/ctrlProp" Target="../ctrlProps/ctrlProp95.xml"/><Relationship Id="rId2" Type="http://schemas.openxmlformats.org/officeDocument/2006/relationships/vmlDrawing" Target="../drawings/vmlDrawing4.vml"/><Relationship Id="rId16" Type="http://schemas.openxmlformats.org/officeDocument/2006/relationships/ctrlProp" Target="../ctrlProps/ctrlProp86.xml"/><Relationship Id="rId20" Type="http://schemas.openxmlformats.org/officeDocument/2006/relationships/ctrlProp" Target="../ctrlProps/ctrlProp90.xml"/><Relationship Id="rId1" Type="http://schemas.openxmlformats.org/officeDocument/2006/relationships/drawing" Target="../drawings/drawing4.xml"/><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10" Type="http://schemas.openxmlformats.org/officeDocument/2006/relationships/ctrlProp" Target="../ctrlProps/ctrlProp80.xml"/><Relationship Id="rId19" Type="http://schemas.openxmlformats.org/officeDocument/2006/relationships/ctrlProp" Target="../ctrlProps/ctrlProp89.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2"/>
  <sheetViews>
    <sheetView topLeftCell="A7" workbookViewId="0">
      <selection activeCell="B15" sqref="B15:I15"/>
    </sheetView>
  </sheetViews>
  <sheetFormatPr defaultColWidth="8.85546875" defaultRowHeight="16.5"/>
  <cols>
    <col min="1" max="2" width="8.85546875" style="79"/>
    <col min="3" max="3" width="14.7109375" style="79" customWidth="1"/>
    <col min="4" max="8" width="8.85546875" style="79"/>
    <col min="9" max="9" width="14.140625" style="79" customWidth="1"/>
    <col min="10" max="16384" width="8.85546875" style="79"/>
  </cols>
  <sheetData>
    <row r="2" spans="1:12">
      <c r="A2" s="1" t="s">
        <v>122</v>
      </c>
    </row>
    <row r="3" spans="1:12">
      <c r="A3" s="135"/>
      <c r="B3" s="135"/>
      <c r="C3" s="135"/>
      <c r="D3" s="135"/>
      <c r="E3" s="135"/>
      <c r="F3" s="135"/>
      <c r="G3" s="135"/>
      <c r="H3" s="135"/>
      <c r="I3" s="135"/>
      <c r="J3" s="135"/>
      <c r="K3" s="135"/>
      <c r="L3" s="135"/>
    </row>
    <row r="4" spans="1:12">
      <c r="B4" s="259" t="s">
        <v>36</v>
      </c>
      <c r="C4" s="260"/>
      <c r="D4" s="261" t="s">
        <v>243</v>
      </c>
      <c r="E4" s="262"/>
      <c r="F4" s="262"/>
      <c r="G4" s="262"/>
      <c r="H4" s="262"/>
      <c r="I4" s="263"/>
    </row>
    <row r="7" spans="1:12">
      <c r="A7" s="6" t="s">
        <v>37</v>
      </c>
    </row>
    <row r="8" spans="1:12">
      <c r="A8" s="6"/>
    </row>
    <row r="9" spans="1:12" ht="130.5" customHeight="1">
      <c r="B9" s="264" t="s">
        <v>745</v>
      </c>
      <c r="C9" s="265"/>
      <c r="D9" s="265"/>
      <c r="E9" s="265"/>
      <c r="F9" s="265"/>
      <c r="G9" s="265"/>
      <c r="H9" s="265"/>
      <c r="I9" s="266"/>
    </row>
    <row r="10" spans="1:12" ht="21" customHeight="1"/>
    <row r="11" spans="1:12">
      <c r="A11" s="6" t="s">
        <v>38</v>
      </c>
    </row>
    <row r="12" spans="1:12" ht="37.5" customHeight="1">
      <c r="B12" s="261"/>
      <c r="C12" s="262"/>
      <c r="D12" s="262"/>
      <c r="E12" s="262"/>
      <c r="F12" s="262"/>
      <c r="G12" s="262"/>
      <c r="H12" s="262"/>
      <c r="I12" s="263"/>
    </row>
    <row r="14" spans="1:12">
      <c r="A14" s="6" t="s">
        <v>39</v>
      </c>
    </row>
    <row r="15" spans="1:12" ht="52.5" customHeight="1">
      <c r="B15" s="264" t="s">
        <v>746</v>
      </c>
      <c r="C15" s="265"/>
      <c r="D15" s="265"/>
      <c r="E15" s="265"/>
      <c r="F15" s="265"/>
      <c r="G15" s="265"/>
      <c r="H15" s="265"/>
      <c r="I15" s="266"/>
    </row>
    <row r="17" spans="1:9">
      <c r="A17" s="6" t="s">
        <v>61</v>
      </c>
    </row>
    <row r="18" spans="1:9" ht="30.75" customHeight="1">
      <c r="B18" s="261"/>
      <c r="C18" s="262"/>
      <c r="D18" s="262"/>
      <c r="E18" s="262"/>
      <c r="F18" s="262"/>
      <c r="G18" s="262"/>
      <c r="H18" s="262"/>
      <c r="I18" s="263"/>
    </row>
    <row r="22" spans="1:9">
      <c r="B22" s="136" t="s">
        <v>123</v>
      </c>
    </row>
  </sheetData>
  <mergeCells count="6">
    <mergeCell ref="B4:C4"/>
    <mergeCell ref="B12:I12"/>
    <mergeCell ref="B15:I15"/>
    <mergeCell ref="B18:I18"/>
    <mergeCell ref="D4:I4"/>
    <mergeCell ref="B9:I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workbookViewId="0">
      <selection activeCell="K11" sqref="K11"/>
    </sheetView>
  </sheetViews>
  <sheetFormatPr defaultRowHeight="15"/>
  <cols>
    <col min="1" max="1" width="8.85546875" customWidth="1"/>
    <col min="2" max="2" width="40.28515625" customWidth="1"/>
    <col min="3" max="3" width="18.7109375" customWidth="1"/>
    <col min="4" max="4" width="15.5703125" customWidth="1"/>
    <col min="5" max="5" width="12.140625" customWidth="1"/>
    <col min="6" max="6" width="13.42578125" customWidth="1"/>
    <col min="7" max="7" width="12.5703125" customWidth="1"/>
  </cols>
  <sheetData>
    <row r="1" spans="1:8" ht="62.25" customHeight="1">
      <c r="A1" s="329" t="s">
        <v>33</v>
      </c>
      <c r="B1" s="329"/>
      <c r="C1" s="329"/>
      <c r="D1" s="329"/>
      <c r="E1" s="329"/>
      <c r="F1" s="329"/>
      <c r="G1" s="329"/>
      <c r="H1" s="329"/>
    </row>
    <row r="3" spans="1:8">
      <c r="B3" s="330" t="s">
        <v>8</v>
      </c>
      <c r="C3" s="330" t="s">
        <v>69</v>
      </c>
      <c r="D3" s="330" t="s">
        <v>70</v>
      </c>
      <c r="E3" s="330" t="s">
        <v>32</v>
      </c>
      <c r="F3" s="330"/>
      <c r="G3" s="330"/>
    </row>
    <row r="4" spans="1:8" ht="47.25" customHeight="1">
      <c r="B4" s="330"/>
      <c r="C4" s="330"/>
      <c r="D4" s="330"/>
      <c r="E4" s="11" t="s">
        <v>41</v>
      </c>
      <c r="F4" s="11" t="s">
        <v>55</v>
      </c>
      <c r="G4" s="11" t="s">
        <v>68</v>
      </c>
    </row>
    <row r="5" spans="1:8">
      <c r="B5" s="17" t="s">
        <v>10</v>
      </c>
      <c r="C5" s="13">
        <f>C6+C9</f>
        <v>27422.6</v>
      </c>
      <c r="D5" s="13">
        <f t="shared" ref="D5:G5" si="0">D6+D9</f>
        <v>30000</v>
      </c>
      <c r="E5" s="13">
        <f t="shared" si="0"/>
        <v>32000</v>
      </c>
      <c r="F5" s="13">
        <f t="shared" si="0"/>
        <v>32000</v>
      </c>
      <c r="G5" s="13">
        <f t="shared" si="0"/>
        <v>32000</v>
      </c>
    </row>
    <row r="6" spans="1:8" ht="25.5">
      <c r="B6" s="15" t="s">
        <v>11</v>
      </c>
      <c r="C6" s="13">
        <f>SUM(C7:C8)</f>
        <v>27422.6</v>
      </c>
      <c r="D6" s="13">
        <f t="shared" ref="D6:G6" si="1">SUM(D7:D8)</f>
        <v>30000</v>
      </c>
      <c r="E6" s="13">
        <f t="shared" si="1"/>
        <v>32000</v>
      </c>
      <c r="F6" s="13">
        <f t="shared" si="1"/>
        <v>32000</v>
      </c>
      <c r="G6" s="13">
        <f t="shared" si="1"/>
        <v>32000</v>
      </c>
    </row>
    <row r="7" spans="1:8">
      <c r="B7" s="10" t="s">
        <v>722</v>
      </c>
      <c r="C7" s="14">
        <v>27422.6</v>
      </c>
      <c r="D7" s="14">
        <v>30000</v>
      </c>
      <c r="E7" s="14">
        <v>32000</v>
      </c>
      <c r="F7" s="14">
        <v>32000</v>
      </c>
      <c r="G7" s="14">
        <v>32000</v>
      </c>
    </row>
    <row r="8" spans="1:8">
      <c r="B8" s="10"/>
      <c r="C8" s="14"/>
      <c r="D8" s="14"/>
      <c r="E8" s="14"/>
      <c r="F8" s="14"/>
      <c r="G8" s="14"/>
    </row>
    <row r="9" spans="1:8">
      <c r="B9" s="15" t="s">
        <v>40</v>
      </c>
      <c r="C9" s="13">
        <f>SUM(C10:C11)</f>
        <v>0</v>
      </c>
      <c r="D9" s="13">
        <f t="shared" ref="D9:G9" si="2">SUM(D10:D11)</f>
        <v>0</v>
      </c>
      <c r="E9" s="13">
        <f t="shared" si="2"/>
        <v>0</v>
      </c>
      <c r="F9" s="13">
        <f t="shared" si="2"/>
        <v>0</v>
      </c>
      <c r="G9" s="13">
        <f t="shared" si="2"/>
        <v>0</v>
      </c>
    </row>
    <row r="10" spans="1:8">
      <c r="B10" s="16"/>
      <c r="C10" s="14"/>
      <c r="D10" s="14"/>
      <c r="E10" s="14"/>
      <c r="F10" s="14"/>
      <c r="G10" s="14"/>
    </row>
    <row r="11" spans="1:8">
      <c r="B11" s="14"/>
      <c r="C11" s="14"/>
      <c r="D11" s="14"/>
      <c r="E11" s="14"/>
      <c r="F11" s="14"/>
      <c r="G11" s="14"/>
    </row>
    <row r="12" spans="1:8">
      <c r="B12" s="328"/>
      <c r="C12" s="328"/>
      <c r="D12" s="328"/>
      <c r="E12" s="328"/>
      <c r="F12" s="328"/>
      <c r="G12" s="328"/>
    </row>
    <row r="13" spans="1:8">
      <c r="A13" s="18"/>
      <c r="B13" s="136" t="s">
        <v>139</v>
      </c>
      <c r="C13" s="12"/>
      <c r="D13" s="12"/>
      <c r="E13" s="12"/>
      <c r="F13" s="12"/>
      <c r="G13" s="12"/>
    </row>
  </sheetData>
  <mergeCells count="6">
    <mergeCell ref="B12:G12"/>
    <mergeCell ref="A1:H1"/>
    <mergeCell ref="B3:B4"/>
    <mergeCell ref="C3:C4"/>
    <mergeCell ref="D3:D4"/>
    <mergeCell ref="E3:G3"/>
  </mergeCells>
  <pageMargins left="0.16" right="0.25" top="0.75" bottom="0.75" header="0.3" footer="0.3"/>
  <pageSetup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Y23"/>
  <sheetViews>
    <sheetView zoomScale="87" zoomScaleNormal="87" workbookViewId="0">
      <selection activeCell="Y18" sqref="Y18"/>
    </sheetView>
  </sheetViews>
  <sheetFormatPr defaultRowHeight="15"/>
  <cols>
    <col min="1" max="1" width="3.85546875" customWidth="1"/>
    <col min="2" max="2" width="10.7109375" customWidth="1"/>
    <col min="3" max="3" width="12.7109375" customWidth="1"/>
    <col min="4" max="4" width="17.85546875" customWidth="1"/>
    <col min="5" max="5" width="21" customWidth="1"/>
    <col min="6" max="6" width="20.42578125" customWidth="1"/>
    <col min="7" max="7" width="11.140625" customWidth="1"/>
    <col min="8" max="8" width="10" bestFit="1" customWidth="1"/>
    <col min="9" max="9" width="10.28515625" customWidth="1"/>
    <col min="10" max="24" width="9.140625" customWidth="1"/>
    <col min="25" max="25" width="9.28515625" bestFit="1" customWidth="1"/>
    <col min="26" max="27" width="10.7109375" customWidth="1"/>
    <col min="28" max="28" width="9.42578125" customWidth="1"/>
    <col min="29" max="29" width="8.85546875" customWidth="1"/>
    <col min="30" max="30" width="10.7109375" customWidth="1"/>
    <col min="31" max="33" width="10" customWidth="1"/>
  </cols>
  <sheetData>
    <row r="1" spans="1:51" s="55" customFormat="1" ht="22.5" customHeight="1">
      <c r="A1" s="66" t="s">
        <v>52</v>
      </c>
      <c r="B1" s="69"/>
      <c r="C1" s="69"/>
      <c r="D1" s="69"/>
      <c r="E1" s="69"/>
      <c r="F1" s="69"/>
      <c r="G1" s="69"/>
      <c r="H1" s="69"/>
      <c r="I1" s="69"/>
      <c r="J1" s="69"/>
      <c r="K1" s="69"/>
      <c r="L1" s="69"/>
      <c r="M1" s="69"/>
      <c r="N1" s="69"/>
      <c r="O1" s="69"/>
      <c r="P1" s="59"/>
      <c r="Q1" s="59"/>
      <c r="R1" s="59"/>
      <c r="S1" s="59"/>
      <c r="T1" s="59"/>
      <c r="U1" s="59"/>
      <c r="V1" s="59"/>
      <c r="W1" s="59"/>
      <c r="X1" s="59"/>
      <c r="Y1" s="59"/>
      <c r="Z1" s="59"/>
      <c r="AA1" s="59"/>
      <c r="AB1" s="59"/>
      <c r="AC1" s="59"/>
      <c r="AD1" s="59"/>
      <c r="AE1" s="59"/>
      <c r="AF1" s="59"/>
      <c r="AG1" s="59"/>
    </row>
    <row r="2" spans="1:51" ht="17.25">
      <c r="A2" s="66"/>
      <c r="B2" s="69"/>
      <c r="C2" s="69"/>
      <c r="D2" s="69"/>
      <c r="E2" s="69"/>
      <c r="F2" s="69"/>
      <c r="G2" s="69"/>
      <c r="H2" s="69"/>
      <c r="I2" s="69"/>
      <c r="J2" s="69"/>
      <c r="K2" s="69"/>
      <c r="L2" s="69"/>
      <c r="M2" s="69"/>
      <c r="N2" s="69"/>
      <c r="O2" s="69"/>
      <c r="P2" s="19"/>
      <c r="Q2" s="19"/>
      <c r="R2" s="19"/>
      <c r="S2" s="19"/>
      <c r="T2" s="19"/>
      <c r="U2" s="19"/>
      <c r="V2" s="19"/>
      <c r="W2" s="19"/>
      <c r="X2" s="19"/>
      <c r="Y2" s="19"/>
      <c r="Z2" s="19"/>
      <c r="AA2" s="19"/>
      <c r="AB2" s="19"/>
      <c r="AC2" s="19"/>
      <c r="AD2" s="19"/>
      <c r="AE2" s="19"/>
      <c r="AF2" s="19"/>
      <c r="AG2" s="19"/>
    </row>
    <row r="3" spans="1:51" s="58" customFormat="1" ht="30.75" customHeight="1">
      <c r="A3" s="70" t="s">
        <v>206</v>
      </c>
      <c r="B3" s="71"/>
      <c r="C3" s="71"/>
      <c r="D3" s="71"/>
      <c r="E3" s="71"/>
      <c r="F3" s="71"/>
      <c r="G3" s="71"/>
      <c r="H3" s="71"/>
      <c r="I3" s="71"/>
      <c r="J3" s="71"/>
      <c r="K3" s="71"/>
      <c r="L3" s="71"/>
      <c r="M3" s="71"/>
      <c r="N3" s="71"/>
      <c r="O3" s="71"/>
      <c r="P3" s="57"/>
      <c r="Q3" s="57"/>
      <c r="R3" s="57"/>
      <c r="S3" s="57"/>
      <c r="T3" s="57"/>
      <c r="U3" s="57"/>
      <c r="V3" s="57"/>
      <c r="W3" s="57"/>
      <c r="X3" s="57"/>
      <c r="Y3" s="57"/>
      <c r="Z3" s="57"/>
      <c r="AA3" s="57"/>
      <c r="AB3" s="57"/>
      <c r="AC3" s="57"/>
      <c r="AD3" s="57"/>
      <c r="AE3" s="57"/>
      <c r="AF3" s="57"/>
      <c r="AG3" s="57"/>
    </row>
    <row r="4" spans="1:51">
      <c r="A4" s="68"/>
      <c r="B4" s="72"/>
      <c r="C4" s="72"/>
      <c r="D4" s="72"/>
      <c r="E4" s="68"/>
      <c r="F4" s="68"/>
      <c r="G4" s="68"/>
      <c r="H4" s="68"/>
      <c r="I4" s="68"/>
      <c r="J4" s="68"/>
      <c r="K4" s="68"/>
      <c r="L4" s="68"/>
      <c r="M4" s="68"/>
      <c r="N4" s="68"/>
      <c r="O4" s="68"/>
      <c r="AE4" s="55"/>
      <c r="AF4" s="55"/>
      <c r="AG4" s="55"/>
    </row>
    <row r="5" spans="1:51" ht="15.75" thickBot="1">
      <c r="A5" s="68"/>
      <c r="B5" s="68"/>
      <c r="C5" s="68"/>
      <c r="D5" s="72"/>
      <c r="E5" s="68"/>
      <c r="F5" s="68"/>
      <c r="G5" s="68"/>
      <c r="H5" s="68"/>
      <c r="I5" s="68"/>
      <c r="J5" s="68"/>
      <c r="K5" s="68"/>
      <c r="L5" s="68"/>
      <c r="M5" s="68"/>
      <c r="N5" s="68"/>
      <c r="O5" s="68"/>
      <c r="AE5" s="55"/>
      <c r="AF5" s="55"/>
      <c r="AG5" s="55"/>
      <c r="AW5" s="72" t="s">
        <v>43</v>
      </c>
      <c r="AX5" s="62"/>
    </row>
    <row r="6" spans="1:51" ht="40.5" customHeight="1">
      <c r="A6" s="68"/>
      <c r="B6" s="340" t="s">
        <v>4</v>
      </c>
      <c r="C6" s="335"/>
      <c r="D6" s="335" t="s">
        <v>34</v>
      </c>
      <c r="E6" s="335" t="s">
        <v>29</v>
      </c>
      <c r="F6" s="335" t="s">
        <v>207</v>
      </c>
      <c r="G6" s="335" t="s">
        <v>46</v>
      </c>
      <c r="H6" s="335"/>
      <c r="I6" s="335"/>
      <c r="J6" s="335" t="s">
        <v>71</v>
      </c>
      <c r="K6" s="335"/>
      <c r="L6" s="335"/>
      <c r="M6" s="335" t="s">
        <v>72</v>
      </c>
      <c r="N6" s="335"/>
      <c r="O6" s="335"/>
      <c r="P6" s="338" t="s">
        <v>73</v>
      </c>
      <c r="Q6" s="338"/>
      <c r="R6" s="338"/>
      <c r="S6" s="338" t="s">
        <v>14</v>
      </c>
      <c r="T6" s="338"/>
      <c r="U6" s="338"/>
      <c r="V6" s="338" t="s">
        <v>9</v>
      </c>
      <c r="W6" s="338"/>
      <c r="X6" s="338"/>
      <c r="Y6" s="338"/>
      <c r="Z6" s="338"/>
      <c r="AA6" s="338"/>
      <c r="AB6" s="338"/>
      <c r="AC6" s="338"/>
      <c r="AD6" s="339"/>
      <c r="AE6" s="331" t="s">
        <v>74</v>
      </c>
      <c r="AF6" s="332"/>
      <c r="AG6" s="332"/>
      <c r="AH6" s="332" t="s">
        <v>75</v>
      </c>
      <c r="AI6" s="332"/>
      <c r="AJ6" s="332"/>
      <c r="AK6" s="332"/>
      <c r="AL6" s="332"/>
      <c r="AM6" s="332"/>
      <c r="AN6" s="332"/>
      <c r="AO6" s="332"/>
      <c r="AP6" s="332"/>
      <c r="AQ6" s="332"/>
      <c r="AR6" s="332"/>
      <c r="AS6" s="332"/>
      <c r="AT6" s="332"/>
      <c r="AU6" s="332"/>
      <c r="AV6" s="343"/>
      <c r="AW6" s="344" t="s">
        <v>20</v>
      </c>
      <c r="AX6" s="346" t="s">
        <v>21</v>
      </c>
      <c r="AY6" s="348" t="s">
        <v>76</v>
      </c>
    </row>
    <row r="7" spans="1:51" ht="25.5" customHeight="1">
      <c r="A7" s="68"/>
      <c r="B7" s="341"/>
      <c r="C7" s="316"/>
      <c r="D7" s="316"/>
      <c r="E7" s="316"/>
      <c r="F7" s="316"/>
      <c r="G7" s="316"/>
      <c r="H7" s="316"/>
      <c r="I7" s="316"/>
      <c r="J7" s="316"/>
      <c r="K7" s="316"/>
      <c r="L7" s="316"/>
      <c r="M7" s="316"/>
      <c r="N7" s="316"/>
      <c r="O7" s="316"/>
      <c r="P7" s="269"/>
      <c r="Q7" s="269"/>
      <c r="R7" s="269"/>
      <c r="S7" s="269"/>
      <c r="T7" s="269"/>
      <c r="U7" s="269"/>
      <c r="V7" s="269" t="s">
        <v>41</v>
      </c>
      <c r="W7" s="269"/>
      <c r="X7" s="269"/>
      <c r="Y7" s="269" t="s">
        <v>55</v>
      </c>
      <c r="Z7" s="269"/>
      <c r="AA7" s="269"/>
      <c r="AB7" s="269" t="s">
        <v>68</v>
      </c>
      <c r="AC7" s="269"/>
      <c r="AD7" s="342"/>
      <c r="AE7" s="333"/>
      <c r="AF7" s="334"/>
      <c r="AG7" s="334"/>
      <c r="AH7" s="334" t="s">
        <v>22</v>
      </c>
      <c r="AI7" s="334"/>
      <c r="AJ7" s="334"/>
      <c r="AK7" s="334" t="s">
        <v>23</v>
      </c>
      <c r="AL7" s="334"/>
      <c r="AM7" s="334"/>
      <c r="AN7" s="334" t="s">
        <v>24</v>
      </c>
      <c r="AO7" s="334"/>
      <c r="AP7" s="334"/>
      <c r="AQ7" s="334" t="s">
        <v>25</v>
      </c>
      <c r="AR7" s="334"/>
      <c r="AS7" s="334"/>
      <c r="AT7" s="334" t="s">
        <v>26</v>
      </c>
      <c r="AU7" s="334"/>
      <c r="AV7" s="350"/>
      <c r="AW7" s="345"/>
      <c r="AX7" s="347"/>
      <c r="AY7" s="349"/>
    </row>
    <row r="8" spans="1:51" ht="126" customHeight="1">
      <c r="A8" s="68"/>
      <c r="B8" s="73" t="s">
        <v>0</v>
      </c>
      <c r="C8" s="74" t="s">
        <v>17</v>
      </c>
      <c r="D8" s="316"/>
      <c r="E8" s="316"/>
      <c r="F8" s="316"/>
      <c r="G8" s="75" t="s">
        <v>5</v>
      </c>
      <c r="H8" s="75" t="s">
        <v>12</v>
      </c>
      <c r="I8" s="75" t="s">
        <v>13</v>
      </c>
      <c r="J8" s="75" t="s">
        <v>5</v>
      </c>
      <c r="K8" s="75" t="s">
        <v>12</v>
      </c>
      <c r="L8" s="75" t="s">
        <v>13</v>
      </c>
      <c r="M8" s="75" t="s">
        <v>5</v>
      </c>
      <c r="N8" s="75" t="s">
        <v>12</v>
      </c>
      <c r="O8" s="75" t="s">
        <v>13</v>
      </c>
      <c r="P8" s="21" t="s">
        <v>5</v>
      </c>
      <c r="Q8" s="21" t="s">
        <v>12</v>
      </c>
      <c r="R8" s="21" t="s">
        <v>13</v>
      </c>
      <c r="S8" s="21" t="s">
        <v>5</v>
      </c>
      <c r="T8" s="21" t="s">
        <v>12</v>
      </c>
      <c r="U8" s="21" t="s">
        <v>13</v>
      </c>
      <c r="V8" s="21" t="s">
        <v>5</v>
      </c>
      <c r="W8" s="21" t="s">
        <v>12</v>
      </c>
      <c r="X8" s="21" t="s">
        <v>13</v>
      </c>
      <c r="Y8" s="21" t="s">
        <v>5</v>
      </c>
      <c r="Z8" s="21" t="s">
        <v>12</v>
      </c>
      <c r="AA8" s="21" t="s">
        <v>13</v>
      </c>
      <c r="AB8" s="21" t="s">
        <v>5</v>
      </c>
      <c r="AC8" s="21" t="s">
        <v>12</v>
      </c>
      <c r="AD8" s="53" t="s">
        <v>13</v>
      </c>
      <c r="AE8" s="32" t="s">
        <v>5</v>
      </c>
      <c r="AF8" s="31" t="s">
        <v>12</v>
      </c>
      <c r="AG8" s="31" t="s">
        <v>13</v>
      </c>
      <c r="AH8" s="31" t="s">
        <v>5</v>
      </c>
      <c r="AI8" s="31" t="s">
        <v>12</v>
      </c>
      <c r="AJ8" s="31" t="s">
        <v>13</v>
      </c>
      <c r="AK8" s="31" t="s">
        <v>5</v>
      </c>
      <c r="AL8" s="31" t="s">
        <v>12</v>
      </c>
      <c r="AM8" s="31" t="s">
        <v>13</v>
      </c>
      <c r="AN8" s="31" t="s">
        <v>5</v>
      </c>
      <c r="AO8" s="31" t="s">
        <v>12</v>
      </c>
      <c r="AP8" s="31" t="s">
        <v>13</v>
      </c>
      <c r="AQ8" s="31" t="s">
        <v>5</v>
      </c>
      <c r="AR8" s="31" t="s">
        <v>12</v>
      </c>
      <c r="AS8" s="31" t="s">
        <v>13</v>
      </c>
      <c r="AT8" s="31" t="s">
        <v>5</v>
      </c>
      <c r="AU8" s="31" t="s">
        <v>12</v>
      </c>
      <c r="AV8" s="33" t="s">
        <v>13</v>
      </c>
      <c r="AW8" s="345"/>
      <c r="AX8" s="347"/>
      <c r="AY8" s="349"/>
    </row>
    <row r="9" spans="1:51" ht="204">
      <c r="B9" s="42" t="s">
        <v>30</v>
      </c>
      <c r="C9" s="9">
        <v>11001</v>
      </c>
      <c r="D9" s="9" t="s">
        <v>885</v>
      </c>
      <c r="E9" s="23"/>
      <c r="F9" s="9" t="s">
        <v>886</v>
      </c>
      <c r="G9" s="249">
        <f>+H9+I9</f>
        <v>4080000</v>
      </c>
      <c r="H9" s="213">
        <f>2060000+1340000</f>
        <v>3400000</v>
      </c>
      <c r="I9" s="213">
        <f>+H9*0.2</f>
        <v>680000</v>
      </c>
      <c r="J9" s="249">
        <f>K9+L9</f>
        <v>0</v>
      </c>
      <c r="K9" s="213"/>
      <c r="L9" s="213"/>
      <c r="M9" s="249">
        <f>N9+O9</f>
        <v>0</v>
      </c>
      <c r="N9" s="213"/>
      <c r="O9" s="213"/>
      <c r="P9" s="249">
        <f>Q9+R9</f>
        <v>0</v>
      </c>
      <c r="Q9" s="213"/>
      <c r="R9" s="213"/>
      <c r="S9" s="249">
        <f>T9+U9</f>
        <v>0</v>
      </c>
      <c r="T9" s="213"/>
      <c r="U9" s="213"/>
      <c r="V9" s="249">
        <f>W9+X9</f>
        <v>600000</v>
      </c>
      <c r="W9" s="213">
        <v>500000</v>
      </c>
      <c r="X9" s="213">
        <f>+W9*0.2</f>
        <v>100000</v>
      </c>
      <c r="Y9" s="249">
        <f>Z9+AA9</f>
        <v>792000</v>
      </c>
      <c r="Z9" s="213">
        <v>660000</v>
      </c>
      <c r="AA9" s="213">
        <f>+Z9*0.2</f>
        <v>132000</v>
      </c>
      <c r="AB9" s="249">
        <f>AC9+AD9</f>
        <v>1080000</v>
      </c>
      <c r="AC9" s="213">
        <v>900000</v>
      </c>
      <c r="AD9" s="250">
        <f>+AC9*0.2</f>
        <v>180000</v>
      </c>
      <c r="AE9" s="251">
        <f>AF9+AG9</f>
        <v>0</v>
      </c>
      <c r="AF9" s="213"/>
      <c r="AG9" s="213"/>
      <c r="AH9" s="249">
        <f>AI9+AJ9</f>
        <v>0</v>
      </c>
      <c r="AI9" s="213"/>
      <c r="AJ9" s="213"/>
      <c r="AK9" s="249">
        <f>AL9+AM9</f>
        <v>0</v>
      </c>
      <c r="AL9" s="213"/>
      <c r="AM9" s="213"/>
      <c r="AN9" s="249">
        <f>AO9+AP9</f>
        <v>0</v>
      </c>
      <c r="AO9" s="213"/>
      <c r="AP9" s="213"/>
      <c r="AQ9" s="249">
        <f>AR9+AS9</f>
        <v>0</v>
      </c>
      <c r="AR9" s="213"/>
      <c r="AS9" s="213"/>
      <c r="AT9" s="249">
        <f>AU9+AV9</f>
        <v>229530</v>
      </c>
      <c r="AU9" s="213">
        <f t="shared" ref="AU9:AV13" si="0">+W9*382.55/1000</f>
        <v>191275</v>
      </c>
      <c r="AV9" s="250">
        <f t="shared" si="0"/>
        <v>38255</v>
      </c>
      <c r="AW9" s="252">
        <v>2027</v>
      </c>
      <c r="AX9" s="253">
        <v>2031</v>
      </c>
      <c r="AY9" s="250"/>
    </row>
    <row r="10" spans="1:51" ht="51">
      <c r="B10" s="42" t="s">
        <v>30</v>
      </c>
      <c r="C10" s="9">
        <v>31001</v>
      </c>
      <c r="D10" s="9" t="s">
        <v>887</v>
      </c>
      <c r="E10" s="23"/>
      <c r="F10" s="9" t="s">
        <v>717</v>
      </c>
      <c r="G10" s="249">
        <f>H10+I10</f>
        <v>22258800</v>
      </c>
      <c r="H10" s="213">
        <f>8244000+10305000</f>
        <v>18549000</v>
      </c>
      <c r="I10" s="213">
        <f>+H10*0.2</f>
        <v>3709800</v>
      </c>
      <c r="J10" s="249">
        <f t="shared" ref="J10:J13" si="1">K10+L10</f>
        <v>0</v>
      </c>
      <c r="K10" s="213"/>
      <c r="L10" s="213"/>
      <c r="M10" s="249">
        <f t="shared" ref="M10:M13" si="2">N10+O10</f>
        <v>0</v>
      </c>
      <c r="N10" s="213"/>
      <c r="O10" s="213"/>
      <c r="P10" s="249">
        <f t="shared" ref="P10:P13" si="3">Q10+R10</f>
        <v>0</v>
      </c>
      <c r="Q10" s="213"/>
      <c r="R10" s="213"/>
      <c r="S10" s="249">
        <f t="shared" ref="S10:S13" si="4">T10+U10</f>
        <v>0</v>
      </c>
      <c r="T10" s="213"/>
      <c r="U10" s="213"/>
      <c r="V10" s="249">
        <f t="shared" ref="V10:V13" si="5">W10+X10</f>
        <v>0</v>
      </c>
      <c r="W10" s="213">
        <v>0</v>
      </c>
      <c r="X10" s="213">
        <f t="shared" ref="X10:X12" si="6">+W10*0.2</f>
        <v>0</v>
      </c>
      <c r="Y10" s="249">
        <f t="shared" ref="Y10:Y13" si="7">Z10+AA10</f>
        <v>0</v>
      </c>
      <c r="Z10" s="213">
        <v>0</v>
      </c>
      <c r="AA10" s="213">
        <f t="shared" ref="AA10:AA13" si="8">+Z10*0.2</f>
        <v>0</v>
      </c>
      <c r="AB10" s="249">
        <f t="shared" ref="AB10:AB13" si="9">AC10+AD10</f>
        <v>9892800</v>
      </c>
      <c r="AC10" s="213">
        <v>8244000</v>
      </c>
      <c r="AD10" s="250">
        <f t="shared" ref="AD10:AD13" si="10">+AC10*0.2</f>
        <v>1648800</v>
      </c>
      <c r="AE10" s="251">
        <f t="shared" ref="AE10:AE13" si="11">AF10+AG10</f>
        <v>0</v>
      </c>
      <c r="AF10" s="213"/>
      <c r="AG10" s="213"/>
      <c r="AH10" s="249">
        <f t="shared" ref="AH10:AH13" si="12">AI10+AJ10</f>
        <v>0</v>
      </c>
      <c r="AI10" s="213"/>
      <c r="AJ10" s="213"/>
      <c r="AK10" s="249">
        <f t="shared" ref="AK10:AK13" si="13">AL10+AM10</f>
        <v>0</v>
      </c>
      <c r="AL10" s="213"/>
      <c r="AM10" s="213"/>
      <c r="AN10" s="249">
        <f t="shared" ref="AN10:AN13" si="14">AO10+AP10</f>
        <v>0</v>
      </c>
      <c r="AO10" s="213"/>
      <c r="AP10" s="213"/>
      <c r="AQ10" s="249">
        <f t="shared" ref="AQ10:AQ13" si="15">AR10+AS10</f>
        <v>0</v>
      </c>
      <c r="AR10" s="213"/>
      <c r="AS10" s="213"/>
      <c r="AT10" s="249">
        <f t="shared" ref="AT10:AT13" si="16">AU10+AV10</f>
        <v>0</v>
      </c>
      <c r="AU10" s="213">
        <f t="shared" si="0"/>
        <v>0</v>
      </c>
      <c r="AV10" s="250">
        <f t="shared" si="0"/>
        <v>0</v>
      </c>
      <c r="AW10" s="252">
        <v>2027</v>
      </c>
      <c r="AX10" s="253">
        <v>2031</v>
      </c>
      <c r="AY10" s="250"/>
    </row>
    <row r="11" spans="1:51" ht="51">
      <c r="B11" s="42" t="s">
        <v>30</v>
      </c>
      <c r="C11" s="9">
        <v>31001</v>
      </c>
      <c r="D11" s="9" t="s">
        <v>887</v>
      </c>
      <c r="E11" s="10"/>
      <c r="F11" s="9" t="s">
        <v>888</v>
      </c>
      <c r="G11" s="249">
        <f t="shared" ref="G11:G13" si="17">H11+I11</f>
        <v>4260000</v>
      </c>
      <c r="H11" s="213">
        <v>3550000</v>
      </c>
      <c r="I11" s="213">
        <f>+H11*0.2</f>
        <v>710000</v>
      </c>
      <c r="J11" s="249">
        <f t="shared" si="1"/>
        <v>0</v>
      </c>
      <c r="K11" s="213"/>
      <c r="L11" s="213"/>
      <c r="M11" s="249">
        <f t="shared" si="2"/>
        <v>0</v>
      </c>
      <c r="N11" s="213"/>
      <c r="O11" s="213"/>
      <c r="P11" s="249">
        <f t="shared" si="3"/>
        <v>0</v>
      </c>
      <c r="Q11" s="213"/>
      <c r="R11" s="213"/>
      <c r="S11" s="249">
        <f t="shared" si="4"/>
        <v>0</v>
      </c>
      <c r="T11" s="213"/>
      <c r="U11" s="213"/>
      <c r="V11" s="249">
        <f t="shared" si="5"/>
        <v>0</v>
      </c>
      <c r="W11" s="213">
        <v>0</v>
      </c>
      <c r="X11" s="213">
        <f t="shared" si="6"/>
        <v>0</v>
      </c>
      <c r="Y11" s="249">
        <f t="shared" si="7"/>
        <v>660000</v>
      </c>
      <c r="Z11" s="213">
        <v>550000</v>
      </c>
      <c r="AA11" s="213">
        <f t="shared" si="8"/>
        <v>110000</v>
      </c>
      <c r="AB11" s="249">
        <f t="shared" si="9"/>
        <v>0</v>
      </c>
      <c r="AC11" s="213">
        <v>0</v>
      </c>
      <c r="AD11" s="250">
        <f t="shared" si="10"/>
        <v>0</v>
      </c>
      <c r="AE11" s="251">
        <f t="shared" si="11"/>
        <v>0</v>
      </c>
      <c r="AF11" s="213"/>
      <c r="AG11" s="213"/>
      <c r="AH11" s="249">
        <f t="shared" si="12"/>
        <v>0</v>
      </c>
      <c r="AI11" s="213"/>
      <c r="AJ11" s="213"/>
      <c r="AK11" s="249">
        <f t="shared" si="13"/>
        <v>0</v>
      </c>
      <c r="AL11" s="213"/>
      <c r="AM11" s="213"/>
      <c r="AN11" s="249">
        <f t="shared" si="14"/>
        <v>0</v>
      </c>
      <c r="AO11" s="213"/>
      <c r="AP11" s="213"/>
      <c r="AQ11" s="249">
        <f t="shared" si="15"/>
        <v>0</v>
      </c>
      <c r="AR11" s="213"/>
      <c r="AS11" s="213"/>
      <c r="AT11" s="249">
        <f t="shared" si="16"/>
        <v>0</v>
      </c>
      <c r="AU11" s="213">
        <f t="shared" si="0"/>
        <v>0</v>
      </c>
      <c r="AV11" s="250">
        <f t="shared" si="0"/>
        <v>0</v>
      </c>
      <c r="AW11" s="252">
        <v>2027</v>
      </c>
      <c r="AX11" s="253">
        <v>2031</v>
      </c>
      <c r="AY11" s="250"/>
    </row>
    <row r="12" spans="1:51" ht="51">
      <c r="B12" s="42" t="s">
        <v>30</v>
      </c>
      <c r="C12" s="9">
        <v>31001</v>
      </c>
      <c r="D12" s="9" t="s">
        <v>887</v>
      </c>
      <c r="E12" s="10"/>
      <c r="F12" s="9" t="s">
        <v>889</v>
      </c>
      <c r="G12" s="249">
        <f t="shared" si="17"/>
        <v>6540000</v>
      </c>
      <c r="H12" s="213">
        <f>2500000+2950000</f>
        <v>5450000</v>
      </c>
      <c r="I12" s="213">
        <f>+H12*0.2</f>
        <v>1090000</v>
      </c>
      <c r="J12" s="249">
        <f t="shared" si="1"/>
        <v>0</v>
      </c>
      <c r="K12" s="213"/>
      <c r="L12" s="213"/>
      <c r="M12" s="249">
        <f t="shared" si="2"/>
        <v>0</v>
      </c>
      <c r="N12" s="213"/>
      <c r="O12" s="213"/>
      <c r="P12" s="249">
        <f t="shared" si="3"/>
        <v>0</v>
      </c>
      <c r="Q12" s="213"/>
      <c r="R12" s="213"/>
      <c r="S12" s="249">
        <f t="shared" si="4"/>
        <v>0</v>
      </c>
      <c r="T12" s="213"/>
      <c r="U12" s="213"/>
      <c r="V12" s="249">
        <f t="shared" si="5"/>
        <v>0</v>
      </c>
      <c r="W12" s="213">
        <v>0</v>
      </c>
      <c r="X12" s="213">
        <f t="shared" si="6"/>
        <v>0</v>
      </c>
      <c r="Y12" s="249">
        <f t="shared" si="7"/>
        <v>1200000</v>
      </c>
      <c r="Z12" s="213">
        <v>1000000</v>
      </c>
      <c r="AA12" s="213">
        <f t="shared" si="8"/>
        <v>200000</v>
      </c>
      <c r="AB12" s="249">
        <f t="shared" si="9"/>
        <v>5400000</v>
      </c>
      <c r="AC12" s="213">
        <v>4500000</v>
      </c>
      <c r="AD12" s="250">
        <f t="shared" si="10"/>
        <v>900000</v>
      </c>
      <c r="AE12" s="251">
        <f t="shared" si="11"/>
        <v>0</v>
      </c>
      <c r="AF12" s="213"/>
      <c r="AG12" s="213"/>
      <c r="AH12" s="249">
        <f t="shared" si="12"/>
        <v>0</v>
      </c>
      <c r="AI12" s="213"/>
      <c r="AJ12" s="213"/>
      <c r="AK12" s="249">
        <f t="shared" si="13"/>
        <v>0</v>
      </c>
      <c r="AL12" s="213"/>
      <c r="AM12" s="213"/>
      <c r="AN12" s="249">
        <f t="shared" si="14"/>
        <v>0</v>
      </c>
      <c r="AO12" s="213"/>
      <c r="AP12" s="213"/>
      <c r="AQ12" s="249">
        <f t="shared" si="15"/>
        <v>0</v>
      </c>
      <c r="AR12" s="213"/>
      <c r="AS12" s="213"/>
      <c r="AT12" s="249">
        <f t="shared" si="16"/>
        <v>0</v>
      </c>
      <c r="AU12" s="213">
        <f t="shared" si="0"/>
        <v>0</v>
      </c>
      <c r="AV12" s="250">
        <f t="shared" si="0"/>
        <v>0</v>
      </c>
      <c r="AW12" s="252">
        <v>2027</v>
      </c>
      <c r="AX12" s="253">
        <v>2031</v>
      </c>
      <c r="AY12" s="250"/>
    </row>
    <row r="13" spans="1:51" ht="63.75">
      <c r="B13" s="42" t="s">
        <v>30</v>
      </c>
      <c r="C13" s="9">
        <v>11002</v>
      </c>
      <c r="D13" s="9" t="s">
        <v>854</v>
      </c>
      <c r="E13" s="10"/>
      <c r="F13" s="9" t="s">
        <v>716</v>
      </c>
      <c r="G13" s="249">
        <f t="shared" si="17"/>
        <v>11173200</v>
      </c>
      <c r="H13" s="213">
        <f>7341000+1970000</f>
        <v>9311000</v>
      </c>
      <c r="I13" s="213">
        <f>+H13*0.2</f>
        <v>1862200</v>
      </c>
      <c r="J13" s="249">
        <f t="shared" si="1"/>
        <v>0</v>
      </c>
      <c r="K13" s="213"/>
      <c r="L13" s="213"/>
      <c r="M13" s="249">
        <f t="shared" si="2"/>
        <v>0</v>
      </c>
      <c r="N13" s="213"/>
      <c r="O13" s="213"/>
      <c r="P13" s="249">
        <f t="shared" si="3"/>
        <v>0</v>
      </c>
      <c r="Q13" s="213"/>
      <c r="R13" s="213"/>
      <c r="S13" s="249">
        <f t="shared" si="4"/>
        <v>0</v>
      </c>
      <c r="T13" s="213"/>
      <c r="U13" s="213"/>
      <c r="V13" s="249">
        <f t="shared" si="5"/>
        <v>816000</v>
      </c>
      <c r="W13" s="213">
        <v>680000</v>
      </c>
      <c r="X13" s="213">
        <f>+W13*0.2</f>
        <v>136000</v>
      </c>
      <c r="Y13" s="249">
        <f t="shared" si="7"/>
        <v>6937200</v>
      </c>
      <c r="Z13" s="213">
        <v>5781000</v>
      </c>
      <c r="AA13" s="213">
        <f t="shared" si="8"/>
        <v>1156200</v>
      </c>
      <c r="AB13" s="249">
        <f t="shared" si="9"/>
        <v>1056000</v>
      </c>
      <c r="AC13" s="213">
        <v>880000</v>
      </c>
      <c r="AD13" s="250">
        <f t="shared" si="10"/>
        <v>176000</v>
      </c>
      <c r="AE13" s="251">
        <f t="shared" si="11"/>
        <v>0</v>
      </c>
      <c r="AF13" s="213"/>
      <c r="AG13" s="213"/>
      <c r="AH13" s="249">
        <f t="shared" si="12"/>
        <v>0</v>
      </c>
      <c r="AI13" s="213"/>
      <c r="AJ13" s="213"/>
      <c r="AK13" s="249">
        <f t="shared" si="13"/>
        <v>0</v>
      </c>
      <c r="AL13" s="213"/>
      <c r="AM13" s="213"/>
      <c r="AN13" s="249">
        <f t="shared" si="14"/>
        <v>0</v>
      </c>
      <c r="AO13" s="213"/>
      <c r="AP13" s="213"/>
      <c r="AQ13" s="249">
        <f t="shared" si="15"/>
        <v>0</v>
      </c>
      <c r="AR13" s="213"/>
      <c r="AS13" s="213"/>
      <c r="AT13" s="249">
        <f t="shared" si="16"/>
        <v>312160.8</v>
      </c>
      <c r="AU13" s="213">
        <f t="shared" si="0"/>
        <v>260134</v>
      </c>
      <c r="AV13" s="250">
        <f t="shared" si="0"/>
        <v>52026.8</v>
      </c>
      <c r="AW13" s="252">
        <v>2027</v>
      </c>
      <c r="AX13" s="253">
        <v>2031</v>
      </c>
      <c r="AY13" s="250"/>
    </row>
    <row r="14" spans="1:51">
      <c r="B14" s="42"/>
      <c r="C14" s="9"/>
      <c r="D14" s="9"/>
      <c r="E14" s="10"/>
      <c r="F14" s="9"/>
      <c r="G14" s="52">
        <f t="shared" ref="G14:G17" si="18">H14+I14</f>
        <v>0</v>
      </c>
      <c r="H14" s="50"/>
      <c r="I14" s="50"/>
      <c r="J14" s="52">
        <f t="shared" ref="J14:J17" si="19">K14+L14</f>
        <v>0</v>
      </c>
      <c r="K14" s="50"/>
      <c r="L14" s="50"/>
      <c r="M14" s="52">
        <f t="shared" ref="M14:M17" si="20">N14+O14</f>
        <v>0</v>
      </c>
      <c r="N14" s="50"/>
      <c r="O14" s="50"/>
      <c r="P14" s="52">
        <f t="shared" ref="P14:P17" si="21">Q14+R14</f>
        <v>0</v>
      </c>
      <c r="Q14" s="50"/>
      <c r="R14" s="50"/>
      <c r="S14" s="52">
        <f t="shared" ref="S14:S17" si="22">T14+U14</f>
        <v>0</v>
      </c>
      <c r="T14" s="50"/>
      <c r="U14" s="50"/>
      <c r="V14" s="52">
        <f t="shared" ref="V14:V17" si="23">W14+X14</f>
        <v>0</v>
      </c>
      <c r="W14" s="50"/>
      <c r="X14" s="50"/>
      <c r="Y14" s="52">
        <f t="shared" ref="Y14:Y17" si="24">Z14+AA14</f>
        <v>0</v>
      </c>
      <c r="Z14" s="50"/>
      <c r="AA14" s="50"/>
      <c r="AB14" s="52">
        <f t="shared" ref="AB14:AB17" si="25">AC14+AD14</f>
        <v>0</v>
      </c>
      <c r="AC14" s="50"/>
      <c r="AD14" s="35"/>
      <c r="AE14" s="34">
        <f t="shared" ref="AE14:AE17" si="26">AF14+AG14</f>
        <v>0</v>
      </c>
      <c r="AF14" s="50"/>
      <c r="AG14" s="50"/>
      <c r="AH14" s="52">
        <f t="shared" ref="AH14:AH17" si="27">AI14+AJ14</f>
        <v>0</v>
      </c>
      <c r="AI14" s="50"/>
      <c r="AJ14" s="50"/>
      <c r="AK14" s="52">
        <f t="shared" ref="AK14:AK17" si="28">AL14+AM14</f>
        <v>0</v>
      </c>
      <c r="AL14" s="50"/>
      <c r="AM14" s="50"/>
      <c r="AN14" s="52">
        <f t="shared" ref="AN14:AN17" si="29">AO14+AP14</f>
        <v>0</v>
      </c>
      <c r="AO14" s="50"/>
      <c r="AP14" s="50"/>
      <c r="AQ14" s="52">
        <f t="shared" ref="AQ14:AQ17" si="30">AR14+AS14</f>
        <v>0</v>
      </c>
      <c r="AR14" s="50"/>
      <c r="AS14" s="50"/>
      <c r="AT14" s="52">
        <f t="shared" ref="AT14:AT17" si="31">AU14+AV14</f>
        <v>0</v>
      </c>
      <c r="AU14" s="50"/>
      <c r="AV14" s="35"/>
      <c r="AW14" s="40"/>
      <c r="AX14" s="50"/>
      <c r="AY14" s="35"/>
    </row>
    <row r="15" spans="1:51">
      <c r="B15" s="42"/>
      <c r="C15" s="9"/>
      <c r="D15" s="9"/>
      <c r="E15" s="10"/>
      <c r="F15" s="9"/>
      <c r="G15" s="52">
        <f t="shared" si="18"/>
        <v>0</v>
      </c>
      <c r="H15" s="50"/>
      <c r="I15" s="50"/>
      <c r="J15" s="52">
        <f t="shared" si="19"/>
        <v>0</v>
      </c>
      <c r="K15" s="50"/>
      <c r="L15" s="50"/>
      <c r="M15" s="52">
        <f t="shared" si="20"/>
        <v>0</v>
      </c>
      <c r="N15" s="50"/>
      <c r="O15" s="50"/>
      <c r="P15" s="52">
        <f t="shared" si="21"/>
        <v>0</v>
      </c>
      <c r="Q15" s="50"/>
      <c r="R15" s="50"/>
      <c r="S15" s="52">
        <f t="shared" si="22"/>
        <v>0</v>
      </c>
      <c r="T15" s="50"/>
      <c r="U15" s="50"/>
      <c r="V15" s="52">
        <f t="shared" si="23"/>
        <v>0</v>
      </c>
      <c r="W15" s="50"/>
      <c r="X15" s="50"/>
      <c r="Y15" s="52">
        <f t="shared" si="24"/>
        <v>0</v>
      </c>
      <c r="Z15" s="50"/>
      <c r="AA15" s="50"/>
      <c r="AB15" s="52">
        <f t="shared" si="25"/>
        <v>0</v>
      </c>
      <c r="AC15" s="50"/>
      <c r="AD15" s="35"/>
      <c r="AE15" s="34">
        <f t="shared" si="26"/>
        <v>0</v>
      </c>
      <c r="AF15" s="50"/>
      <c r="AG15" s="50"/>
      <c r="AH15" s="52">
        <f t="shared" si="27"/>
        <v>0</v>
      </c>
      <c r="AI15" s="50"/>
      <c r="AJ15" s="50"/>
      <c r="AK15" s="52">
        <f t="shared" si="28"/>
        <v>0</v>
      </c>
      <c r="AL15" s="50"/>
      <c r="AM15" s="50"/>
      <c r="AN15" s="52">
        <f t="shared" si="29"/>
        <v>0</v>
      </c>
      <c r="AO15" s="50"/>
      <c r="AP15" s="50"/>
      <c r="AQ15" s="52">
        <f t="shared" si="30"/>
        <v>0</v>
      </c>
      <c r="AR15" s="50"/>
      <c r="AS15" s="50"/>
      <c r="AT15" s="52">
        <f t="shared" si="31"/>
        <v>0</v>
      </c>
      <c r="AU15" s="50"/>
      <c r="AV15" s="35"/>
      <c r="AW15" s="40"/>
      <c r="AX15" s="50"/>
      <c r="AY15" s="35"/>
    </row>
    <row r="16" spans="1:51">
      <c r="B16" s="42"/>
      <c r="C16" s="9"/>
      <c r="D16" s="9"/>
      <c r="E16" s="10"/>
      <c r="F16" s="9"/>
      <c r="G16" s="52">
        <f t="shared" si="18"/>
        <v>0</v>
      </c>
      <c r="H16" s="50"/>
      <c r="I16" s="50"/>
      <c r="J16" s="52">
        <f t="shared" si="19"/>
        <v>0</v>
      </c>
      <c r="K16" s="50"/>
      <c r="L16" s="50"/>
      <c r="M16" s="52">
        <f t="shared" si="20"/>
        <v>0</v>
      </c>
      <c r="N16" s="50"/>
      <c r="O16" s="50"/>
      <c r="P16" s="52">
        <f t="shared" si="21"/>
        <v>0</v>
      </c>
      <c r="Q16" s="50"/>
      <c r="R16" s="50"/>
      <c r="S16" s="52">
        <f t="shared" si="22"/>
        <v>0</v>
      </c>
      <c r="T16" s="50"/>
      <c r="U16" s="50"/>
      <c r="V16" s="52">
        <f t="shared" si="23"/>
        <v>0</v>
      </c>
      <c r="W16" s="50"/>
      <c r="X16" s="50"/>
      <c r="Y16" s="52">
        <f t="shared" si="24"/>
        <v>0</v>
      </c>
      <c r="Z16" s="50"/>
      <c r="AA16" s="50"/>
      <c r="AB16" s="52">
        <f t="shared" si="25"/>
        <v>0</v>
      </c>
      <c r="AC16" s="50"/>
      <c r="AD16" s="35"/>
      <c r="AE16" s="34">
        <f t="shared" si="26"/>
        <v>0</v>
      </c>
      <c r="AF16" s="50"/>
      <c r="AG16" s="50"/>
      <c r="AH16" s="52">
        <f t="shared" si="27"/>
        <v>0</v>
      </c>
      <c r="AI16" s="50"/>
      <c r="AJ16" s="50"/>
      <c r="AK16" s="52">
        <f t="shared" si="28"/>
        <v>0</v>
      </c>
      <c r="AL16" s="50"/>
      <c r="AM16" s="50"/>
      <c r="AN16" s="52">
        <f t="shared" si="29"/>
        <v>0</v>
      </c>
      <c r="AO16" s="50"/>
      <c r="AP16" s="50"/>
      <c r="AQ16" s="52">
        <f t="shared" si="30"/>
        <v>0</v>
      </c>
      <c r="AR16" s="50"/>
      <c r="AS16" s="50"/>
      <c r="AT16" s="52">
        <f t="shared" si="31"/>
        <v>0</v>
      </c>
      <c r="AU16" s="50"/>
      <c r="AV16" s="35"/>
      <c r="AW16" s="40"/>
      <c r="AX16" s="50"/>
      <c r="AY16" s="35"/>
    </row>
    <row r="17" spans="1:51">
      <c r="B17" s="43"/>
      <c r="C17" s="22"/>
      <c r="D17" s="22"/>
      <c r="E17" s="23"/>
      <c r="F17" s="22"/>
      <c r="G17" s="52">
        <f t="shared" si="18"/>
        <v>0</v>
      </c>
      <c r="H17" s="50"/>
      <c r="I17" s="50"/>
      <c r="J17" s="52">
        <f t="shared" si="19"/>
        <v>0</v>
      </c>
      <c r="K17" s="50"/>
      <c r="L17" s="50"/>
      <c r="M17" s="52">
        <f t="shared" si="20"/>
        <v>0</v>
      </c>
      <c r="N17" s="50"/>
      <c r="O17" s="50"/>
      <c r="P17" s="52">
        <f t="shared" si="21"/>
        <v>0</v>
      </c>
      <c r="Q17" s="50"/>
      <c r="R17" s="50"/>
      <c r="S17" s="52">
        <f t="shared" si="22"/>
        <v>0</v>
      </c>
      <c r="T17" s="50"/>
      <c r="U17" s="50"/>
      <c r="V17" s="52">
        <f t="shared" si="23"/>
        <v>0</v>
      </c>
      <c r="W17" s="50"/>
      <c r="X17" s="50"/>
      <c r="Y17" s="52">
        <f t="shared" si="24"/>
        <v>0</v>
      </c>
      <c r="Z17" s="50"/>
      <c r="AA17" s="50"/>
      <c r="AB17" s="52">
        <f t="shared" si="25"/>
        <v>0</v>
      </c>
      <c r="AC17" s="50"/>
      <c r="AD17" s="35"/>
      <c r="AE17" s="34">
        <f t="shared" si="26"/>
        <v>0</v>
      </c>
      <c r="AF17" s="50"/>
      <c r="AG17" s="50"/>
      <c r="AH17" s="52">
        <f t="shared" si="27"/>
        <v>0</v>
      </c>
      <c r="AI17" s="50"/>
      <c r="AJ17" s="50"/>
      <c r="AK17" s="52">
        <f t="shared" si="28"/>
        <v>0</v>
      </c>
      <c r="AL17" s="50"/>
      <c r="AM17" s="50"/>
      <c r="AN17" s="52">
        <f t="shared" si="29"/>
        <v>0</v>
      </c>
      <c r="AO17" s="50"/>
      <c r="AP17" s="50"/>
      <c r="AQ17" s="52">
        <f t="shared" si="30"/>
        <v>0</v>
      </c>
      <c r="AR17" s="50"/>
      <c r="AS17" s="50"/>
      <c r="AT17" s="52">
        <f t="shared" si="31"/>
        <v>0</v>
      </c>
      <c r="AU17" s="50"/>
      <c r="AV17" s="35"/>
      <c r="AW17" s="40"/>
      <c r="AX17" s="50"/>
      <c r="AY17" s="35"/>
    </row>
    <row r="18" spans="1:51" ht="17.25">
      <c r="A18" s="20"/>
      <c r="B18" s="336" t="s">
        <v>27</v>
      </c>
      <c r="C18" s="337"/>
      <c r="D18" s="337"/>
      <c r="E18" s="337"/>
      <c r="F18" s="337"/>
      <c r="G18" s="24">
        <f t="shared" ref="G18:AV18" si="32">SUM(G9:G17)</f>
        <v>48312000</v>
      </c>
      <c r="H18" s="24">
        <f t="shared" si="32"/>
        <v>40260000</v>
      </c>
      <c r="I18" s="24">
        <f t="shared" si="32"/>
        <v>8052000</v>
      </c>
      <c r="J18" s="24">
        <f t="shared" si="32"/>
        <v>0</v>
      </c>
      <c r="K18" s="24">
        <f t="shared" si="32"/>
        <v>0</v>
      </c>
      <c r="L18" s="24">
        <f t="shared" si="32"/>
        <v>0</v>
      </c>
      <c r="M18" s="24">
        <f t="shared" si="32"/>
        <v>0</v>
      </c>
      <c r="N18" s="24">
        <f t="shared" si="32"/>
        <v>0</v>
      </c>
      <c r="O18" s="24">
        <f t="shared" si="32"/>
        <v>0</v>
      </c>
      <c r="P18" s="24">
        <f t="shared" si="32"/>
        <v>0</v>
      </c>
      <c r="Q18" s="24">
        <f t="shared" si="32"/>
        <v>0</v>
      </c>
      <c r="R18" s="24">
        <f t="shared" si="32"/>
        <v>0</v>
      </c>
      <c r="S18" s="24">
        <f t="shared" si="32"/>
        <v>0</v>
      </c>
      <c r="T18" s="24">
        <f t="shared" si="32"/>
        <v>0</v>
      </c>
      <c r="U18" s="24">
        <f t="shared" si="32"/>
        <v>0</v>
      </c>
      <c r="V18" s="24">
        <f t="shared" si="32"/>
        <v>1416000</v>
      </c>
      <c r="W18" s="24">
        <f t="shared" si="32"/>
        <v>1180000</v>
      </c>
      <c r="X18" s="257">
        <f>SUM(X9:X17)</f>
        <v>236000</v>
      </c>
      <c r="Y18" s="24">
        <f t="shared" si="32"/>
        <v>9589200</v>
      </c>
      <c r="Z18" s="24">
        <f t="shared" si="32"/>
        <v>7991000</v>
      </c>
      <c r="AA18" s="24">
        <f t="shared" si="32"/>
        <v>1598200</v>
      </c>
      <c r="AB18" s="24">
        <f t="shared" si="32"/>
        <v>17428800</v>
      </c>
      <c r="AC18" s="24">
        <f t="shared" si="32"/>
        <v>14524000</v>
      </c>
      <c r="AD18" s="36">
        <f t="shared" si="32"/>
        <v>2904800</v>
      </c>
      <c r="AE18" s="34">
        <f t="shared" si="32"/>
        <v>0</v>
      </c>
      <c r="AF18" s="24">
        <f t="shared" si="32"/>
        <v>0</v>
      </c>
      <c r="AG18" s="24">
        <f t="shared" si="32"/>
        <v>0</v>
      </c>
      <c r="AH18" s="24">
        <f t="shared" si="32"/>
        <v>0</v>
      </c>
      <c r="AI18" s="24">
        <f t="shared" si="32"/>
        <v>0</v>
      </c>
      <c r="AJ18" s="24">
        <f t="shared" si="32"/>
        <v>0</v>
      </c>
      <c r="AK18" s="24">
        <f t="shared" si="32"/>
        <v>0</v>
      </c>
      <c r="AL18" s="24">
        <f t="shared" si="32"/>
        <v>0</v>
      </c>
      <c r="AM18" s="24">
        <f t="shared" si="32"/>
        <v>0</v>
      </c>
      <c r="AN18" s="24">
        <f t="shared" si="32"/>
        <v>0</v>
      </c>
      <c r="AO18" s="24">
        <f t="shared" si="32"/>
        <v>0</v>
      </c>
      <c r="AP18" s="24">
        <f t="shared" si="32"/>
        <v>0</v>
      </c>
      <c r="AQ18" s="24">
        <f t="shared" si="32"/>
        <v>0</v>
      </c>
      <c r="AR18" s="24">
        <f t="shared" si="32"/>
        <v>0</v>
      </c>
      <c r="AS18" s="24">
        <f t="shared" si="32"/>
        <v>0</v>
      </c>
      <c r="AT18" s="24">
        <f t="shared" si="32"/>
        <v>541690.80000000005</v>
      </c>
      <c r="AU18" s="24">
        <f t="shared" si="32"/>
        <v>451409</v>
      </c>
      <c r="AV18" s="36">
        <f t="shared" si="32"/>
        <v>90281.8</v>
      </c>
      <c r="AW18" s="34" t="s">
        <v>30</v>
      </c>
      <c r="AX18" s="24" t="s">
        <v>30</v>
      </c>
      <c r="AY18" s="36" t="s">
        <v>30</v>
      </c>
    </row>
    <row r="19" spans="1:51">
      <c r="B19" s="336" t="s">
        <v>15</v>
      </c>
      <c r="C19" s="337"/>
      <c r="D19" s="337"/>
      <c r="E19" s="337"/>
      <c r="F19" s="337"/>
      <c r="G19" s="24">
        <f t="shared" ref="G19:AV19" si="33">SUMIF($E9:$E17,"Վարկային ծրագիր",G9:G17)</f>
        <v>0</v>
      </c>
      <c r="H19" s="24">
        <f t="shared" si="33"/>
        <v>0</v>
      </c>
      <c r="I19" s="24">
        <f t="shared" si="33"/>
        <v>0</v>
      </c>
      <c r="J19" s="24">
        <f t="shared" si="33"/>
        <v>0</v>
      </c>
      <c r="K19" s="24">
        <f t="shared" si="33"/>
        <v>0</v>
      </c>
      <c r="L19" s="24">
        <f t="shared" si="33"/>
        <v>0</v>
      </c>
      <c r="M19" s="24">
        <f t="shared" si="33"/>
        <v>0</v>
      </c>
      <c r="N19" s="24">
        <f t="shared" si="33"/>
        <v>0</v>
      </c>
      <c r="O19" s="24">
        <f t="shared" si="33"/>
        <v>0</v>
      </c>
      <c r="P19" s="24">
        <f t="shared" si="33"/>
        <v>0</v>
      </c>
      <c r="Q19" s="24">
        <f t="shared" si="33"/>
        <v>0</v>
      </c>
      <c r="R19" s="24">
        <f t="shared" si="33"/>
        <v>0</v>
      </c>
      <c r="S19" s="24">
        <f t="shared" si="33"/>
        <v>0</v>
      </c>
      <c r="T19" s="24">
        <f t="shared" si="33"/>
        <v>0</v>
      </c>
      <c r="U19" s="24">
        <f t="shared" si="33"/>
        <v>0</v>
      </c>
      <c r="V19" s="24">
        <f t="shared" si="33"/>
        <v>0</v>
      </c>
      <c r="W19" s="24">
        <f t="shared" si="33"/>
        <v>0</v>
      </c>
      <c r="X19" s="24">
        <f t="shared" si="33"/>
        <v>0</v>
      </c>
      <c r="Y19" s="24">
        <f t="shared" si="33"/>
        <v>0</v>
      </c>
      <c r="Z19" s="24">
        <f t="shared" si="33"/>
        <v>0</v>
      </c>
      <c r="AA19" s="24">
        <f t="shared" si="33"/>
        <v>0</v>
      </c>
      <c r="AB19" s="24">
        <f t="shared" si="33"/>
        <v>0</v>
      </c>
      <c r="AC19" s="24">
        <f t="shared" si="33"/>
        <v>0</v>
      </c>
      <c r="AD19" s="36">
        <f t="shared" si="33"/>
        <v>0</v>
      </c>
      <c r="AE19" s="34">
        <f t="shared" si="33"/>
        <v>0</v>
      </c>
      <c r="AF19" s="24">
        <f t="shared" si="33"/>
        <v>0</v>
      </c>
      <c r="AG19" s="24">
        <f t="shared" si="33"/>
        <v>0</v>
      </c>
      <c r="AH19" s="24">
        <f t="shared" si="33"/>
        <v>0</v>
      </c>
      <c r="AI19" s="24">
        <f t="shared" si="33"/>
        <v>0</v>
      </c>
      <c r="AJ19" s="24">
        <f t="shared" si="33"/>
        <v>0</v>
      </c>
      <c r="AK19" s="24">
        <f t="shared" si="33"/>
        <v>0</v>
      </c>
      <c r="AL19" s="24">
        <f t="shared" si="33"/>
        <v>0</v>
      </c>
      <c r="AM19" s="24">
        <f t="shared" si="33"/>
        <v>0</v>
      </c>
      <c r="AN19" s="24">
        <f t="shared" si="33"/>
        <v>0</v>
      </c>
      <c r="AO19" s="24">
        <f t="shared" si="33"/>
        <v>0</v>
      </c>
      <c r="AP19" s="24">
        <f t="shared" si="33"/>
        <v>0</v>
      </c>
      <c r="AQ19" s="24">
        <f t="shared" si="33"/>
        <v>0</v>
      </c>
      <c r="AR19" s="24">
        <f t="shared" si="33"/>
        <v>0</v>
      </c>
      <c r="AS19" s="24">
        <f t="shared" si="33"/>
        <v>0</v>
      </c>
      <c r="AT19" s="24">
        <f t="shared" si="33"/>
        <v>0</v>
      </c>
      <c r="AU19" s="24">
        <f t="shared" si="33"/>
        <v>0</v>
      </c>
      <c r="AV19" s="36">
        <f t="shared" si="33"/>
        <v>0</v>
      </c>
      <c r="AW19" s="34" t="s">
        <v>30</v>
      </c>
      <c r="AX19" s="24" t="s">
        <v>30</v>
      </c>
      <c r="AY19" s="36" t="s">
        <v>30</v>
      </c>
    </row>
    <row r="20" spans="1:51">
      <c r="B20" s="336" t="s">
        <v>16</v>
      </c>
      <c r="C20" s="337"/>
      <c r="D20" s="337"/>
      <c r="E20" s="337"/>
      <c r="F20" s="337"/>
      <c r="G20" s="24">
        <f t="shared" ref="G20:AV20" si="34">SUMIF($E9:$E17,"Դրամաշնորհային ծրագիր",G9:G17)</f>
        <v>0</v>
      </c>
      <c r="H20" s="24">
        <f>SUMIF($E9:$E17,"Դրամաշնորհային ծրագիր",H9:H17)</f>
        <v>0</v>
      </c>
      <c r="I20" s="24">
        <f t="shared" si="34"/>
        <v>0</v>
      </c>
      <c r="J20" s="24">
        <f t="shared" si="34"/>
        <v>0</v>
      </c>
      <c r="K20" s="24">
        <f t="shared" si="34"/>
        <v>0</v>
      </c>
      <c r="L20" s="24">
        <f t="shared" si="34"/>
        <v>0</v>
      </c>
      <c r="M20" s="24">
        <f t="shared" si="34"/>
        <v>0</v>
      </c>
      <c r="N20" s="24">
        <f t="shared" si="34"/>
        <v>0</v>
      </c>
      <c r="O20" s="24">
        <f t="shared" si="34"/>
        <v>0</v>
      </c>
      <c r="P20" s="24">
        <f t="shared" si="34"/>
        <v>0</v>
      </c>
      <c r="Q20" s="24">
        <f t="shared" si="34"/>
        <v>0</v>
      </c>
      <c r="R20" s="24">
        <f t="shared" si="34"/>
        <v>0</v>
      </c>
      <c r="S20" s="24">
        <f t="shared" si="34"/>
        <v>0</v>
      </c>
      <c r="T20" s="24">
        <f t="shared" si="34"/>
        <v>0</v>
      </c>
      <c r="U20" s="24">
        <f t="shared" si="34"/>
        <v>0</v>
      </c>
      <c r="V20" s="24">
        <f t="shared" si="34"/>
        <v>0</v>
      </c>
      <c r="W20" s="24">
        <f t="shared" si="34"/>
        <v>0</v>
      </c>
      <c r="X20" s="24">
        <f t="shared" si="34"/>
        <v>0</v>
      </c>
      <c r="Y20" s="24">
        <f t="shared" si="34"/>
        <v>0</v>
      </c>
      <c r="Z20" s="24">
        <f t="shared" si="34"/>
        <v>0</v>
      </c>
      <c r="AA20" s="24">
        <f t="shared" si="34"/>
        <v>0</v>
      </c>
      <c r="AB20" s="24">
        <f t="shared" si="34"/>
        <v>0</v>
      </c>
      <c r="AC20" s="24">
        <f t="shared" si="34"/>
        <v>0</v>
      </c>
      <c r="AD20" s="36">
        <f t="shared" si="34"/>
        <v>0</v>
      </c>
      <c r="AE20" s="34">
        <f t="shared" si="34"/>
        <v>0</v>
      </c>
      <c r="AF20" s="24">
        <f t="shared" si="34"/>
        <v>0</v>
      </c>
      <c r="AG20" s="24">
        <f t="shared" si="34"/>
        <v>0</v>
      </c>
      <c r="AH20" s="24">
        <f t="shared" si="34"/>
        <v>0</v>
      </c>
      <c r="AI20" s="24">
        <f t="shared" si="34"/>
        <v>0</v>
      </c>
      <c r="AJ20" s="24">
        <f t="shared" si="34"/>
        <v>0</v>
      </c>
      <c r="AK20" s="24">
        <f t="shared" si="34"/>
        <v>0</v>
      </c>
      <c r="AL20" s="24">
        <f t="shared" si="34"/>
        <v>0</v>
      </c>
      <c r="AM20" s="24">
        <f t="shared" si="34"/>
        <v>0</v>
      </c>
      <c r="AN20" s="24">
        <f t="shared" si="34"/>
        <v>0</v>
      </c>
      <c r="AO20" s="24">
        <f t="shared" si="34"/>
        <v>0</v>
      </c>
      <c r="AP20" s="24">
        <f t="shared" si="34"/>
        <v>0</v>
      </c>
      <c r="AQ20" s="24">
        <f t="shared" si="34"/>
        <v>0</v>
      </c>
      <c r="AR20" s="24">
        <f t="shared" si="34"/>
        <v>0</v>
      </c>
      <c r="AS20" s="24">
        <f t="shared" si="34"/>
        <v>0</v>
      </c>
      <c r="AT20" s="24">
        <f t="shared" si="34"/>
        <v>0</v>
      </c>
      <c r="AU20" s="24">
        <f t="shared" si="34"/>
        <v>0</v>
      </c>
      <c r="AV20" s="36">
        <f t="shared" si="34"/>
        <v>0</v>
      </c>
      <c r="AW20" s="34" t="s">
        <v>30</v>
      </c>
      <c r="AX20" s="24" t="s">
        <v>30</v>
      </c>
      <c r="AY20" s="36" t="s">
        <v>30</v>
      </c>
    </row>
    <row r="21" spans="1:51" ht="17.25" customHeight="1"/>
    <row r="23" spans="1:51">
      <c r="B23" s="136" t="s">
        <v>139</v>
      </c>
      <c r="C23" s="62"/>
      <c r="D23" s="63"/>
      <c r="E23" s="65"/>
      <c r="F23" s="65"/>
      <c r="G23" s="65"/>
      <c r="H23" s="65"/>
    </row>
  </sheetData>
  <mergeCells count="26">
    <mergeCell ref="AH6:AV6"/>
    <mergeCell ref="AW6:AW8"/>
    <mergeCell ref="AX6:AX8"/>
    <mergeCell ref="AY6:AY8"/>
    <mergeCell ref="AH7:AJ7"/>
    <mergeCell ref="AK7:AM7"/>
    <mergeCell ref="AN7:AP7"/>
    <mergeCell ref="AQ7:AS7"/>
    <mergeCell ref="AT7:AV7"/>
    <mergeCell ref="B20:F20"/>
    <mergeCell ref="V6:AD6"/>
    <mergeCell ref="D6:D8"/>
    <mergeCell ref="F6:F8"/>
    <mergeCell ref="B6:C7"/>
    <mergeCell ref="G6:I7"/>
    <mergeCell ref="J6:L7"/>
    <mergeCell ref="M6:O7"/>
    <mergeCell ref="P6:R7"/>
    <mergeCell ref="S6:U7"/>
    <mergeCell ref="AB7:AD7"/>
    <mergeCell ref="V7:X7"/>
    <mergeCell ref="AE6:AG7"/>
    <mergeCell ref="Y7:AA7"/>
    <mergeCell ref="E6:E8"/>
    <mergeCell ref="B18:F18"/>
    <mergeCell ref="B19:F19"/>
  </mergeCells>
  <dataValidations count="2">
    <dataValidation type="list" allowBlank="1" showInputMessage="1" showErrorMessage="1" sqref="E9:E13">
      <formula1>$BE$1:$BE$3</formula1>
    </dataValidation>
    <dataValidation type="list" allowBlank="1" showInputMessage="1" showErrorMessage="1" sqref="E14:E17">
      <formula1>$BE$1:$BE$3</formula1>
    </dataValidation>
  </dataValidations>
  <pageMargins left="0.7" right="0.7" top="0.75" bottom="0.75" header="0.3" footer="0.3"/>
  <pageSetup paperSize="9" orientation="portrait"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W20"/>
  <sheetViews>
    <sheetView workbookViewId="0">
      <selection activeCell="B20" sqref="B20"/>
    </sheetView>
  </sheetViews>
  <sheetFormatPr defaultRowHeight="15"/>
  <cols>
    <col min="1" max="1" width="6.42578125" customWidth="1"/>
    <col min="2" max="2" width="10.7109375" customWidth="1"/>
    <col min="3" max="3" width="12.7109375" customWidth="1"/>
    <col min="4" max="4" width="22.42578125" customWidth="1"/>
    <col min="5" max="7" width="9.28515625" customWidth="1"/>
    <col min="8" max="10" width="8.7109375" customWidth="1"/>
    <col min="11" max="13" width="7.42578125" customWidth="1"/>
    <col min="14" max="16" width="8.28515625" customWidth="1"/>
    <col min="17" max="19" width="7.7109375" customWidth="1"/>
    <col min="25" max="25" width="6.42578125" customWidth="1"/>
    <col min="26" max="26" width="5.85546875" customWidth="1"/>
    <col min="27" max="27" width="9.140625" customWidth="1"/>
  </cols>
  <sheetData>
    <row r="1" spans="1:49" ht="17.25">
      <c r="A1" s="66" t="s">
        <v>52</v>
      </c>
      <c r="B1" s="69"/>
      <c r="C1" s="69"/>
      <c r="D1" s="69"/>
      <c r="E1" s="69"/>
      <c r="F1" s="69"/>
      <c r="G1" s="69"/>
      <c r="H1" s="69"/>
      <c r="I1" s="69"/>
      <c r="J1" s="69"/>
      <c r="K1" s="69"/>
      <c r="L1" s="69"/>
      <c r="M1" s="69"/>
      <c r="N1" s="69"/>
      <c r="O1" s="69"/>
      <c r="P1" s="69"/>
      <c r="Q1" s="69"/>
      <c r="R1" s="69"/>
      <c r="S1" s="69"/>
    </row>
    <row r="2" spans="1:49" ht="17.25">
      <c r="A2" s="66"/>
      <c r="B2" s="69"/>
      <c r="C2" s="69"/>
      <c r="D2" s="69"/>
      <c r="E2" s="69"/>
      <c r="F2" s="69"/>
      <c r="G2" s="69"/>
      <c r="H2" s="69"/>
      <c r="I2" s="69"/>
      <c r="J2" s="69"/>
      <c r="K2" s="69"/>
      <c r="L2" s="69"/>
      <c r="M2" s="69"/>
      <c r="N2" s="69"/>
      <c r="O2" s="69"/>
      <c r="P2" s="69"/>
      <c r="Q2" s="69"/>
      <c r="R2" s="69"/>
      <c r="S2" s="69"/>
    </row>
    <row r="3" spans="1:49" s="55" customFormat="1" ht="17.25">
      <c r="A3" s="66" t="s">
        <v>208</v>
      </c>
      <c r="B3" s="69"/>
      <c r="C3" s="69"/>
      <c r="D3" s="69"/>
      <c r="E3" s="69"/>
      <c r="F3" s="69"/>
      <c r="G3" s="69"/>
      <c r="H3" s="69"/>
      <c r="I3" s="69"/>
      <c r="J3" s="69"/>
      <c r="K3" s="69"/>
      <c r="L3" s="69"/>
      <c r="M3" s="69"/>
      <c r="N3" s="69"/>
      <c r="O3" s="69"/>
      <c r="P3" s="69"/>
      <c r="Q3" s="69"/>
      <c r="R3" s="69"/>
      <c r="S3" s="69"/>
    </row>
    <row r="4" spans="1:49" ht="15.75" thickBot="1">
      <c r="A4" s="351"/>
      <c r="B4" s="351"/>
      <c r="C4" s="351"/>
      <c r="D4" s="351"/>
      <c r="E4" s="351"/>
      <c r="F4" s="351"/>
      <c r="G4" s="351"/>
      <c r="H4" s="351"/>
      <c r="I4" s="351"/>
      <c r="J4" s="351"/>
      <c r="K4" s="351"/>
      <c r="L4" s="351"/>
      <c r="M4" s="351"/>
      <c r="N4" s="351"/>
      <c r="O4" s="351"/>
      <c r="P4" s="351"/>
      <c r="Q4" s="351"/>
      <c r="R4" s="351"/>
      <c r="S4" s="351"/>
    </row>
    <row r="5" spans="1:49" ht="15" customHeight="1">
      <c r="B5" s="355" t="s">
        <v>4</v>
      </c>
      <c r="C5" s="338"/>
      <c r="D5" s="338" t="s">
        <v>34</v>
      </c>
      <c r="E5" s="338" t="s">
        <v>46</v>
      </c>
      <c r="F5" s="338"/>
      <c r="G5" s="338"/>
      <c r="H5" s="338" t="s">
        <v>71</v>
      </c>
      <c r="I5" s="338"/>
      <c r="J5" s="338"/>
      <c r="K5" s="338" t="s">
        <v>72</v>
      </c>
      <c r="L5" s="338"/>
      <c r="M5" s="338"/>
      <c r="N5" s="338" t="s">
        <v>73</v>
      </c>
      <c r="O5" s="338"/>
      <c r="P5" s="338"/>
      <c r="Q5" s="338" t="s">
        <v>14</v>
      </c>
      <c r="R5" s="338"/>
      <c r="S5" s="338"/>
      <c r="T5" s="338" t="s">
        <v>9</v>
      </c>
      <c r="U5" s="338"/>
      <c r="V5" s="338"/>
      <c r="W5" s="338"/>
      <c r="X5" s="338"/>
      <c r="Y5" s="338"/>
      <c r="Z5" s="338"/>
      <c r="AA5" s="338"/>
      <c r="AB5" s="339"/>
      <c r="AC5" s="331" t="s">
        <v>74</v>
      </c>
      <c r="AD5" s="332"/>
      <c r="AE5" s="332"/>
      <c r="AF5" s="332" t="s">
        <v>75</v>
      </c>
      <c r="AG5" s="332"/>
      <c r="AH5" s="332"/>
      <c r="AI5" s="332"/>
      <c r="AJ5" s="332"/>
      <c r="AK5" s="332"/>
      <c r="AL5" s="332"/>
      <c r="AM5" s="332"/>
      <c r="AN5" s="332"/>
      <c r="AO5" s="332"/>
      <c r="AP5" s="332"/>
      <c r="AQ5" s="332"/>
      <c r="AR5" s="332"/>
      <c r="AS5" s="332"/>
      <c r="AT5" s="343"/>
      <c r="AU5" s="344" t="s">
        <v>20</v>
      </c>
      <c r="AV5" s="346" t="s">
        <v>21</v>
      </c>
      <c r="AW5" s="348" t="s">
        <v>57</v>
      </c>
    </row>
    <row r="6" spans="1:49" ht="23.25" customHeight="1">
      <c r="B6" s="356"/>
      <c r="C6" s="269"/>
      <c r="D6" s="269"/>
      <c r="E6" s="269"/>
      <c r="F6" s="269"/>
      <c r="G6" s="269"/>
      <c r="H6" s="269"/>
      <c r="I6" s="269"/>
      <c r="J6" s="269"/>
      <c r="K6" s="269"/>
      <c r="L6" s="269"/>
      <c r="M6" s="269"/>
      <c r="N6" s="269"/>
      <c r="O6" s="269"/>
      <c r="P6" s="269"/>
      <c r="Q6" s="269"/>
      <c r="R6" s="269"/>
      <c r="S6" s="269"/>
      <c r="T6" s="269" t="s">
        <v>42</v>
      </c>
      <c r="U6" s="269"/>
      <c r="V6" s="269"/>
      <c r="W6" s="269" t="s">
        <v>56</v>
      </c>
      <c r="X6" s="269"/>
      <c r="Y6" s="269"/>
      <c r="Z6" s="269" t="s">
        <v>77</v>
      </c>
      <c r="AA6" s="269"/>
      <c r="AB6" s="342"/>
      <c r="AC6" s="333"/>
      <c r="AD6" s="334"/>
      <c r="AE6" s="334"/>
      <c r="AF6" s="334" t="s">
        <v>22</v>
      </c>
      <c r="AG6" s="334"/>
      <c r="AH6" s="334"/>
      <c r="AI6" s="334" t="s">
        <v>23</v>
      </c>
      <c r="AJ6" s="334"/>
      <c r="AK6" s="334"/>
      <c r="AL6" s="334" t="s">
        <v>24</v>
      </c>
      <c r="AM6" s="334"/>
      <c r="AN6" s="334"/>
      <c r="AO6" s="334" t="s">
        <v>25</v>
      </c>
      <c r="AP6" s="334"/>
      <c r="AQ6" s="334"/>
      <c r="AR6" s="334" t="s">
        <v>26</v>
      </c>
      <c r="AS6" s="334"/>
      <c r="AT6" s="350"/>
      <c r="AU6" s="345"/>
      <c r="AV6" s="347"/>
      <c r="AW6" s="349"/>
    </row>
    <row r="7" spans="1:49" ht="126" customHeight="1">
      <c r="B7" s="41" t="s">
        <v>0</v>
      </c>
      <c r="C7" s="49" t="s">
        <v>17</v>
      </c>
      <c r="D7" s="269"/>
      <c r="E7" s="54" t="s">
        <v>5</v>
      </c>
      <c r="F7" s="54" t="s">
        <v>12</v>
      </c>
      <c r="G7" s="54" t="s">
        <v>13</v>
      </c>
      <c r="H7" s="54" t="s">
        <v>5</v>
      </c>
      <c r="I7" s="54" t="s">
        <v>12</v>
      </c>
      <c r="J7" s="54" t="s">
        <v>13</v>
      </c>
      <c r="K7" s="54" t="s">
        <v>5</v>
      </c>
      <c r="L7" s="54" t="s">
        <v>12</v>
      </c>
      <c r="M7" s="54" t="s">
        <v>13</v>
      </c>
      <c r="N7" s="54" t="s">
        <v>5</v>
      </c>
      <c r="O7" s="54" t="s">
        <v>12</v>
      </c>
      <c r="P7" s="54" t="s">
        <v>13</v>
      </c>
      <c r="Q7" s="54" t="s">
        <v>5</v>
      </c>
      <c r="R7" s="54" t="s">
        <v>12</v>
      </c>
      <c r="S7" s="54" t="s">
        <v>13</v>
      </c>
      <c r="T7" s="21" t="s">
        <v>5</v>
      </c>
      <c r="U7" s="21" t="s">
        <v>12</v>
      </c>
      <c r="V7" s="21" t="s">
        <v>13</v>
      </c>
      <c r="W7" s="21" t="s">
        <v>5</v>
      </c>
      <c r="X7" s="21" t="s">
        <v>12</v>
      </c>
      <c r="Y7" s="21" t="s">
        <v>13</v>
      </c>
      <c r="Z7" s="21" t="s">
        <v>5</v>
      </c>
      <c r="AA7" s="21" t="s">
        <v>12</v>
      </c>
      <c r="AB7" s="53" t="s">
        <v>13</v>
      </c>
      <c r="AC7" s="32" t="s">
        <v>5</v>
      </c>
      <c r="AD7" s="31" t="s">
        <v>12</v>
      </c>
      <c r="AE7" s="31" t="s">
        <v>13</v>
      </c>
      <c r="AF7" s="31" t="s">
        <v>5</v>
      </c>
      <c r="AG7" s="31" t="s">
        <v>12</v>
      </c>
      <c r="AH7" s="31" t="s">
        <v>13</v>
      </c>
      <c r="AI7" s="31" t="s">
        <v>5</v>
      </c>
      <c r="AJ7" s="31" t="s">
        <v>12</v>
      </c>
      <c r="AK7" s="31" t="s">
        <v>13</v>
      </c>
      <c r="AL7" s="31" t="s">
        <v>5</v>
      </c>
      <c r="AM7" s="31" t="s">
        <v>12</v>
      </c>
      <c r="AN7" s="31" t="s">
        <v>13</v>
      </c>
      <c r="AO7" s="31" t="s">
        <v>5</v>
      </c>
      <c r="AP7" s="31" t="s">
        <v>12</v>
      </c>
      <c r="AQ7" s="31" t="s">
        <v>13</v>
      </c>
      <c r="AR7" s="31" t="s">
        <v>5</v>
      </c>
      <c r="AS7" s="31" t="s">
        <v>12</v>
      </c>
      <c r="AT7" s="33" t="s">
        <v>13</v>
      </c>
      <c r="AU7" s="345"/>
      <c r="AV7" s="347"/>
      <c r="AW7" s="349"/>
    </row>
    <row r="8" spans="1:49">
      <c r="B8" s="42"/>
      <c r="C8" s="9"/>
      <c r="D8" s="9"/>
      <c r="E8" s="52">
        <f>F8+G8</f>
        <v>0</v>
      </c>
      <c r="F8" s="50"/>
      <c r="G8" s="50"/>
      <c r="H8" s="52">
        <f>I8+J8</f>
        <v>0</v>
      </c>
      <c r="I8" s="50"/>
      <c r="J8" s="50"/>
      <c r="K8" s="52">
        <f>L8+M8</f>
        <v>0</v>
      </c>
      <c r="L8" s="50"/>
      <c r="M8" s="50"/>
      <c r="N8" s="52">
        <f>O8+P8</f>
        <v>0</v>
      </c>
      <c r="O8" s="50"/>
      <c r="P8" s="50"/>
      <c r="Q8" s="52">
        <f>R8+S8</f>
        <v>0</v>
      </c>
      <c r="R8" s="50"/>
      <c r="S8" s="50"/>
      <c r="T8" s="52">
        <f>U8+V8</f>
        <v>0</v>
      </c>
      <c r="U8" s="50"/>
      <c r="V8" s="50"/>
      <c r="W8" s="52">
        <f>X8+Y8</f>
        <v>0</v>
      </c>
      <c r="X8" s="50"/>
      <c r="Y8" s="50"/>
      <c r="Z8" s="52">
        <f>AA8+AB8</f>
        <v>0</v>
      </c>
      <c r="AA8" s="50"/>
      <c r="AB8" s="50"/>
      <c r="AC8" s="52">
        <f>AD8+AE8</f>
        <v>0</v>
      </c>
      <c r="AD8" s="50"/>
      <c r="AE8" s="50"/>
      <c r="AF8" s="52">
        <f>AG8+AH8</f>
        <v>0</v>
      </c>
      <c r="AG8" s="50"/>
      <c r="AH8" s="50"/>
      <c r="AI8" s="52">
        <f>AJ8+AK8</f>
        <v>0</v>
      </c>
      <c r="AJ8" s="50"/>
      <c r="AK8" s="50"/>
      <c r="AL8" s="52">
        <f>AM8+AN8</f>
        <v>0</v>
      </c>
      <c r="AM8" s="50"/>
      <c r="AN8" s="50"/>
      <c r="AO8" s="52">
        <f>AP8+AQ8</f>
        <v>0</v>
      </c>
      <c r="AP8" s="50"/>
      <c r="AQ8" s="50"/>
      <c r="AR8" s="52">
        <f>AS8+AT8</f>
        <v>0</v>
      </c>
      <c r="AS8" s="50"/>
      <c r="AT8" s="50"/>
      <c r="AU8" s="40"/>
      <c r="AV8" s="50"/>
      <c r="AW8" s="35"/>
    </row>
    <row r="9" spans="1:49">
      <c r="B9" s="42"/>
      <c r="C9" s="9"/>
      <c r="D9" s="9"/>
      <c r="E9" s="52">
        <f t="shared" ref="E9:E16" si="0">F9+G9</f>
        <v>0</v>
      </c>
      <c r="F9" s="50"/>
      <c r="G9" s="50"/>
      <c r="H9" s="52">
        <f t="shared" ref="H9:H16" si="1">I9+J9</f>
        <v>0</v>
      </c>
      <c r="I9" s="50"/>
      <c r="J9" s="50"/>
      <c r="K9" s="52">
        <f t="shared" ref="K9:K16" si="2">L9+M9</f>
        <v>0</v>
      </c>
      <c r="L9" s="50"/>
      <c r="M9" s="50"/>
      <c r="N9" s="52">
        <f t="shared" ref="N9:N16" si="3">O9+P9</f>
        <v>0</v>
      </c>
      <c r="O9" s="50"/>
      <c r="P9" s="50"/>
      <c r="Q9" s="52">
        <f t="shared" ref="Q9:Q16" si="4">R9+S9</f>
        <v>0</v>
      </c>
      <c r="R9" s="50"/>
      <c r="S9" s="50"/>
      <c r="T9" s="52">
        <f t="shared" ref="T9:T16" si="5">U9+V9</f>
        <v>0</v>
      </c>
      <c r="U9" s="50"/>
      <c r="V9" s="50"/>
      <c r="W9" s="52">
        <f t="shared" ref="W9:W16" si="6">X9+Y9</f>
        <v>0</v>
      </c>
      <c r="X9" s="50"/>
      <c r="Y9" s="50"/>
      <c r="Z9" s="52">
        <f t="shared" ref="Z9:Z16" si="7">AA9+AB9</f>
        <v>0</v>
      </c>
      <c r="AA9" s="50"/>
      <c r="AB9" s="50"/>
      <c r="AC9" s="52">
        <f t="shared" ref="AC9:AC16" si="8">AD9+AE9</f>
        <v>0</v>
      </c>
      <c r="AD9" s="50"/>
      <c r="AE9" s="50"/>
      <c r="AF9" s="52">
        <f t="shared" ref="AF9:AF16" si="9">AG9+AH9</f>
        <v>0</v>
      </c>
      <c r="AG9" s="50"/>
      <c r="AH9" s="50"/>
      <c r="AI9" s="52">
        <f t="shared" ref="AI9:AI16" si="10">AJ9+AK9</f>
        <v>0</v>
      </c>
      <c r="AJ9" s="50"/>
      <c r="AK9" s="50"/>
      <c r="AL9" s="52">
        <f t="shared" ref="AL9:AL16" si="11">AM9+AN9</f>
        <v>0</v>
      </c>
      <c r="AM9" s="50"/>
      <c r="AN9" s="50"/>
      <c r="AO9" s="52">
        <f t="shared" ref="AO9:AO16" si="12">AP9+AQ9</f>
        <v>0</v>
      </c>
      <c r="AP9" s="50"/>
      <c r="AQ9" s="50"/>
      <c r="AR9" s="52">
        <f t="shared" ref="AR9:AR16" si="13">AS9+AT9</f>
        <v>0</v>
      </c>
      <c r="AS9" s="50"/>
      <c r="AT9" s="50"/>
      <c r="AU9" s="40"/>
      <c r="AV9" s="50"/>
      <c r="AW9" s="35"/>
    </row>
    <row r="10" spans="1:49">
      <c r="B10" s="42"/>
      <c r="C10" s="9"/>
      <c r="D10" s="9"/>
      <c r="E10" s="52">
        <f t="shared" si="0"/>
        <v>0</v>
      </c>
      <c r="F10" s="50"/>
      <c r="G10" s="50"/>
      <c r="H10" s="52">
        <f t="shared" si="1"/>
        <v>0</v>
      </c>
      <c r="I10" s="50"/>
      <c r="J10" s="50"/>
      <c r="K10" s="52">
        <f t="shared" si="2"/>
        <v>0</v>
      </c>
      <c r="L10" s="50"/>
      <c r="M10" s="50"/>
      <c r="N10" s="52">
        <f t="shared" si="3"/>
        <v>0</v>
      </c>
      <c r="O10" s="50"/>
      <c r="P10" s="50"/>
      <c r="Q10" s="52">
        <f t="shared" si="4"/>
        <v>0</v>
      </c>
      <c r="R10" s="50"/>
      <c r="S10" s="50"/>
      <c r="T10" s="52">
        <f t="shared" si="5"/>
        <v>0</v>
      </c>
      <c r="U10" s="50"/>
      <c r="V10" s="50"/>
      <c r="W10" s="52">
        <f t="shared" si="6"/>
        <v>0</v>
      </c>
      <c r="X10" s="50"/>
      <c r="Y10" s="50"/>
      <c r="Z10" s="52">
        <f t="shared" si="7"/>
        <v>0</v>
      </c>
      <c r="AA10" s="50"/>
      <c r="AB10" s="50"/>
      <c r="AC10" s="52">
        <f t="shared" si="8"/>
        <v>0</v>
      </c>
      <c r="AD10" s="50"/>
      <c r="AE10" s="50"/>
      <c r="AF10" s="52">
        <f t="shared" si="9"/>
        <v>0</v>
      </c>
      <c r="AG10" s="50"/>
      <c r="AH10" s="50"/>
      <c r="AI10" s="52">
        <f t="shared" si="10"/>
        <v>0</v>
      </c>
      <c r="AJ10" s="50"/>
      <c r="AK10" s="50"/>
      <c r="AL10" s="52">
        <f t="shared" si="11"/>
        <v>0</v>
      </c>
      <c r="AM10" s="50"/>
      <c r="AN10" s="50"/>
      <c r="AO10" s="52">
        <f t="shared" si="12"/>
        <v>0</v>
      </c>
      <c r="AP10" s="50"/>
      <c r="AQ10" s="50"/>
      <c r="AR10" s="52">
        <f t="shared" si="13"/>
        <v>0</v>
      </c>
      <c r="AS10" s="50"/>
      <c r="AT10" s="50"/>
      <c r="AU10" s="40"/>
      <c r="AV10" s="50"/>
      <c r="AW10" s="35"/>
    </row>
    <row r="11" spans="1:49">
      <c r="B11" s="42"/>
      <c r="C11" s="9"/>
      <c r="D11" s="9"/>
      <c r="E11" s="52">
        <f t="shared" si="0"/>
        <v>0</v>
      </c>
      <c r="F11" s="50"/>
      <c r="G11" s="50"/>
      <c r="H11" s="52">
        <f t="shared" si="1"/>
        <v>0</v>
      </c>
      <c r="I11" s="50"/>
      <c r="J11" s="50"/>
      <c r="K11" s="52">
        <f t="shared" si="2"/>
        <v>0</v>
      </c>
      <c r="L11" s="50"/>
      <c r="M11" s="50"/>
      <c r="N11" s="52">
        <f t="shared" si="3"/>
        <v>0</v>
      </c>
      <c r="O11" s="50"/>
      <c r="P11" s="50"/>
      <c r="Q11" s="52">
        <f t="shared" si="4"/>
        <v>0</v>
      </c>
      <c r="R11" s="50"/>
      <c r="S11" s="50"/>
      <c r="T11" s="52">
        <f t="shared" si="5"/>
        <v>0</v>
      </c>
      <c r="U11" s="50"/>
      <c r="V11" s="50"/>
      <c r="W11" s="52">
        <f t="shared" si="6"/>
        <v>0</v>
      </c>
      <c r="X11" s="50"/>
      <c r="Y11" s="50"/>
      <c r="Z11" s="52">
        <f t="shared" si="7"/>
        <v>0</v>
      </c>
      <c r="AA11" s="50"/>
      <c r="AB11" s="50"/>
      <c r="AC11" s="52">
        <f t="shared" si="8"/>
        <v>0</v>
      </c>
      <c r="AD11" s="50"/>
      <c r="AE11" s="50"/>
      <c r="AF11" s="52">
        <f t="shared" si="9"/>
        <v>0</v>
      </c>
      <c r="AG11" s="50"/>
      <c r="AH11" s="50"/>
      <c r="AI11" s="52">
        <f t="shared" si="10"/>
        <v>0</v>
      </c>
      <c r="AJ11" s="50"/>
      <c r="AK11" s="50"/>
      <c r="AL11" s="52">
        <f t="shared" si="11"/>
        <v>0</v>
      </c>
      <c r="AM11" s="50"/>
      <c r="AN11" s="50"/>
      <c r="AO11" s="52">
        <f t="shared" si="12"/>
        <v>0</v>
      </c>
      <c r="AP11" s="50"/>
      <c r="AQ11" s="50"/>
      <c r="AR11" s="52">
        <f t="shared" si="13"/>
        <v>0</v>
      </c>
      <c r="AS11" s="50"/>
      <c r="AT11" s="50"/>
      <c r="AU11" s="40"/>
      <c r="AV11" s="50"/>
      <c r="AW11" s="35"/>
    </row>
    <row r="12" spans="1:49">
      <c r="B12" s="42"/>
      <c r="C12" s="9"/>
      <c r="D12" s="9"/>
      <c r="E12" s="52">
        <f t="shared" si="0"/>
        <v>0</v>
      </c>
      <c r="F12" s="77"/>
      <c r="G12" s="50"/>
      <c r="H12" s="52">
        <f t="shared" si="1"/>
        <v>0</v>
      </c>
      <c r="I12" s="50"/>
      <c r="J12" s="50"/>
      <c r="K12" s="52">
        <f t="shared" si="2"/>
        <v>0</v>
      </c>
      <c r="L12" s="50"/>
      <c r="M12" s="50"/>
      <c r="N12" s="52">
        <f t="shared" si="3"/>
        <v>0</v>
      </c>
      <c r="O12" s="50"/>
      <c r="P12" s="50"/>
      <c r="Q12" s="52">
        <f t="shared" si="4"/>
        <v>0</v>
      </c>
      <c r="R12" s="50"/>
      <c r="S12" s="50"/>
      <c r="T12" s="52">
        <f t="shared" si="5"/>
        <v>0</v>
      </c>
      <c r="U12" s="50"/>
      <c r="V12" s="50"/>
      <c r="W12" s="52">
        <f t="shared" si="6"/>
        <v>0</v>
      </c>
      <c r="X12" s="50"/>
      <c r="Y12" s="50"/>
      <c r="Z12" s="52">
        <f t="shared" si="7"/>
        <v>0</v>
      </c>
      <c r="AA12" s="50"/>
      <c r="AB12" s="50"/>
      <c r="AC12" s="52">
        <f t="shared" si="8"/>
        <v>0</v>
      </c>
      <c r="AD12" s="50"/>
      <c r="AE12" s="50"/>
      <c r="AF12" s="52">
        <f t="shared" si="9"/>
        <v>0</v>
      </c>
      <c r="AG12" s="50"/>
      <c r="AH12" s="50"/>
      <c r="AI12" s="52">
        <f t="shared" si="10"/>
        <v>0</v>
      </c>
      <c r="AJ12" s="50"/>
      <c r="AK12" s="50"/>
      <c r="AL12" s="52">
        <f t="shared" si="11"/>
        <v>0</v>
      </c>
      <c r="AM12" s="50"/>
      <c r="AN12" s="50"/>
      <c r="AO12" s="52">
        <f t="shared" si="12"/>
        <v>0</v>
      </c>
      <c r="AP12" s="50"/>
      <c r="AQ12" s="50"/>
      <c r="AR12" s="52">
        <f t="shared" si="13"/>
        <v>0</v>
      </c>
      <c r="AS12" s="50"/>
      <c r="AT12" s="50"/>
      <c r="AU12" s="40"/>
      <c r="AV12" s="50"/>
      <c r="AW12" s="35"/>
    </row>
    <row r="13" spans="1:49">
      <c r="B13" s="42"/>
      <c r="C13" s="9"/>
      <c r="D13" s="9"/>
      <c r="E13" s="52">
        <f t="shared" si="0"/>
        <v>0</v>
      </c>
      <c r="F13" s="77"/>
      <c r="G13" s="50"/>
      <c r="H13" s="52">
        <f t="shared" si="1"/>
        <v>0</v>
      </c>
      <c r="I13" s="50"/>
      <c r="J13" s="50"/>
      <c r="K13" s="52">
        <f t="shared" si="2"/>
        <v>0</v>
      </c>
      <c r="L13" s="50"/>
      <c r="M13" s="50"/>
      <c r="N13" s="52">
        <f t="shared" si="3"/>
        <v>0</v>
      </c>
      <c r="O13" s="50"/>
      <c r="P13" s="50"/>
      <c r="Q13" s="52">
        <f t="shared" si="4"/>
        <v>0</v>
      </c>
      <c r="R13" s="50"/>
      <c r="S13" s="50"/>
      <c r="T13" s="52">
        <f t="shared" si="5"/>
        <v>0</v>
      </c>
      <c r="U13" s="50"/>
      <c r="V13" s="50"/>
      <c r="W13" s="52">
        <f t="shared" si="6"/>
        <v>0</v>
      </c>
      <c r="X13" s="50"/>
      <c r="Y13" s="50"/>
      <c r="Z13" s="52">
        <f t="shared" si="7"/>
        <v>0</v>
      </c>
      <c r="AA13" s="50"/>
      <c r="AB13" s="50"/>
      <c r="AC13" s="52">
        <f t="shared" si="8"/>
        <v>0</v>
      </c>
      <c r="AD13" s="50"/>
      <c r="AE13" s="50"/>
      <c r="AF13" s="52">
        <f t="shared" si="9"/>
        <v>0</v>
      </c>
      <c r="AG13" s="50"/>
      <c r="AH13" s="50"/>
      <c r="AI13" s="52">
        <f t="shared" si="10"/>
        <v>0</v>
      </c>
      <c r="AJ13" s="50"/>
      <c r="AK13" s="50"/>
      <c r="AL13" s="52">
        <f t="shared" si="11"/>
        <v>0</v>
      </c>
      <c r="AM13" s="50"/>
      <c r="AN13" s="50"/>
      <c r="AO13" s="52">
        <f t="shared" si="12"/>
        <v>0</v>
      </c>
      <c r="AP13" s="50"/>
      <c r="AQ13" s="50"/>
      <c r="AR13" s="52">
        <f t="shared" si="13"/>
        <v>0</v>
      </c>
      <c r="AS13" s="50"/>
      <c r="AT13" s="50"/>
      <c r="AU13" s="40"/>
      <c r="AV13" s="50"/>
      <c r="AW13" s="35"/>
    </row>
    <row r="14" spans="1:49">
      <c r="B14" s="42"/>
      <c r="C14" s="9"/>
      <c r="D14" s="9"/>
      <c r="E14" s="52">
        <f t="shared" si="0"/>
        <v>0</v>
      </c>
      <c r="F14" s="77"/>
      <c r="G14" s="50"/>
      <c r="H14" s="52">
        <f t="shared" si="1"/>
        <v>0</v>
      </c>
      <c r="I14" s="50"/>
      <c r="J14" s="50"/>
      <c r="K14" s="52">
        <f t="shared" si="2"/>
        <v>0</v>
      </c>
      <c r="L14" s="50"/>
      <c r="M14" s="50"/>
      <c r="N14" s="52">
        <f t="shared" si="3"/>
        <v>0</v>
      </c>
      <c r="O14" s="50"/>
      <c r="P14" s="50"/>
      <c r="Q14" s="52">
        <f t="shared" si="4"/>
        <v>0</v>
      </c>
      <c r="R14" s="50"/>
      <c r="S14" s="50"/>
      <c r="T14" s="52">
        <f t="shared" si="5"/>
        <v>0</v>
      </c>
      <c r="U14" s="50"/>
      <c r="V14" s="50"/>
      <c r="W14" s="52">
        <f t="shared" si="6"/>
        <v>0</v>
      </c>
      <c r="X14" s="50"/>
      <c r="Y14" s="50"/>
      <c r="Z14" s="52">
        <f t="shared" si="7"/>
        <v>0</v>
      </c>
      <c r="AA14" s="50"/>
      <c r="AB14" s="50"/>
      <c r="AC14" s="52">
        <f t="shared" si="8"/>
        <v>0</v>
      </c>
      <c r="AD14" s="50"/>
      <c r="AE14" s="50"/>
      <c r="AF14" s="52">
        <f t="shared" si="9"/>
        <v>0</v>
      </c>
      <c r="AG14" s="50"/>
      <c r="AH14" s="50"/>
      <c r="AI14" s="52">
        <f t="shared" si="10"/>
        <v>0</v>
      </c>
      <c r="AJ14" s="50"/>
      <c r="AK14" s="50"/>
      <c r="AL14" s="52">
        <f t="shared" si="11"/>
        <v>0</v>
      </c>
      <c r="AM14" s="50"/>
      <c r="AN14" s="50"/>
      <c r="AO14" s="52">
        <f t="shared" si="12"/>
        <v>0</v>
      </c>
      <c r="AP14" s="50"/>
      <c r="AQ14" s="50"/>
      <c r="AR14" s="52">
        <f t="shared" si="13"/>
        <v>0</v>
      </c>
      <c r="AS14" s="50"/>
      <c r="AT14" s="50"/>
      <c r="AU14" s="40"/>
      <c r="AV14" s="50"/>
      <c r="AW14" s="35"/>
    </row>
    <row r="15" spans="1:49">
      <c r="B15" s="42"/>
      <c r="C15" s="9"/>
      <c r="D15" s="9"/>
      <c r="E15" s="52">
        <f t="shared" si="0"/>
        <v>0</v>
      </c>
      <c r="F15" s="77"/>
      <c r="G15" s="50"/>
      <c r="H15" s="52">
        <f t="shared" si="1"/>
        <v>0</v>
      </c>
      <c r="I15" s="50"/>
      <c r="J15" s="50"/>
      <c r="K15" s="52">
        <f t="shared" si="2"/>
        <v>0</v>
      </c>
      <c r="L15" s="50"/>
      <c r="M15" s="50"/>
      <c r="N15" s="52">
        <f t="shared" si="3"/>
        <v>0</v>
      </c>
      <c r="O15" s="50"/>
      <c r="P15" s="50"/>
      <c r="Q15" s="52">
        <f t="shared" si="4"/>
        <v>0</v>
      </c>
      <c r="R15" s="50"/>
      <c r="S15" s="50"/>
      <c r="T15" s="52">
        <f t="shared" si="5"/>
        <v>0</v>
      </c>
      <c r="U15" s="50"/>
      <c r="V15" s="50"/>
      <c r="W15" s="52">
        <f t="shared" si="6"/>
        <v>0</v>
      </c>
      <c r="X15" s="50"/>
      <c r="Y15" s="50"/>
      <c r="Z15" s="52">
        <f t="shared" si="7"/>
        <v>0</v>
      </c>
      <c r="AA15" s="50"/>
      <c r="AB15" s="50"/>
      <c r="AC15" s="52">
        <f t="shared" si="8"/>
        <v>0</v>
      </c>
      <c r="AD15" s="50"/>
      <c r="AE15" s="50"/>
      <c r="AF15" s="52">
        <f t="shared" si="9"/>
        <v>0</v>
      </c>
      <c r="AG15" s="50"/>
      <c r="AH15" s="50"/>
      <c r="AI15" s="52">
        <f t="shared" si="10"/>
        <v>0</v>
      </c>
      <c r="AJ15" s="50"/>
      <c r="AK15" s="50"/>
      <c r="AL15" s="52">
        <f t="shared" si="11"/>
        <v>0</v>
      </c>
      <c r="AM15" s="50"/>
      <c r="AN15" s="50"/>
      <c r="AO15" s="52">
        <f t="shared" si="12"/>
        <v>0</v>
      </c>
      <c r="AP15" s="50"/>
      <c r="AQ15" s="50"/>
      <c r="AR15" s="52">
        <f t="shared" si="13"/>
        <v>0</v>
      </c>
      <c r="AS15" s="50"/>
      <c r="AT15" s="50"/>
      <c r="AU15" s="40"/>
      <c r="AV15" s="50"/>
      <c r="AW15" s="35"/>
    </row>
    <row r="16" spans="1:49">
      <c r="B16" s="43"/>
      <c r="C16" s="22"/>
      <c r="D16" s="22"/>
      <c r="E16" s="52">
        <f t="shared" si="0"/>
        <v>0</v>
      </c>
      <c r="F16" s="50"/>
      <c r="G16" s="50"/>
      <c r="H16" s="52">
        <f t="shared" si="1"/>
        <v>0</v>
      </c>
      <c r="I16" s="50"/>
      <c r="J16" s="50"/>
      <c r="K16" s="52">
        <f t="shared" si="2"/>
        <v>0</v>
      </c>
      <c r="L16" s="50"/>
      <c r="M16" s="50"/>
      <c r="N16" s="52">
        <f t="shared" si="3"/>
        <v>0</v>
      </c>
      <c r="O16" s="50"/>
      <c r="P16" s="50"/>
      <c r="Q16" s="52">
        <f t="shared" si="4"/>
        <v>0</v>
      </c>
      <c r="R16" s="50"/>
      <c r="S16" s="50"/>
      <c r="T16" s="52">
        <f t="shared" si="5"/>
        <v>0</v>
      </c>
      <c r="U16" s="50"/>
      <c r="V16" s="50"/>
      <c r="W16" s="52">
        <f t="shared" si="6"/>
        <v>0</v>
      </c>
      <c r="X16" s="50"/>
      <c r="Y16" s="50"/>
      <c r="Z16" s="52">
        <f t="shared" si="7"/>
        <v>0</v>
      </c>
      <c r="AA16" s="50"/>
      <c r="AB16" s="50"/>
      <c r="AC16" s="52">
        <f t="shared" si="8"/>
        <v>0</v>
      </c>
      <c r="AD16" s="50"/>
      <c r="AE16" s="50"/>
      <c r="AF16" s="52">
        <f t="shared" si="9"/>
        <v>0</v>
      </c>
      <c r="AG16" s="50"/>
      <c r="AH16" s="50"/>
      <c r="AI16" s="52">
        <f t="shared" si="10"/>
        <v>0</v>
      </c>
      <c r="AJ16" s="50"/>
      <c r="AK16" s="50"/>
      <c r="AL16" s="52">
        <f t="shared" si="11"/>
        <v>0</v>
      </c>
      <c r="AM16" s="50"/>
      <c r="AN16" s="50"/>
      <c r="AO16" s="52">
        <f t="shared" si="12"/>
        <v>0</v>
      </c>
      <c r="AP16" s="50"/>
      <c r="AQ16" s="50"/>
      <c r="AR16" s="52">
        <f t="shared" si="13"/>
        <v>0</v>
      </c>
      <c r="AS16" s="50"/>
      <c r="AT16" s="50"/>
      <c r="AU16" s="40"/>
      <c r="AV16" s="50"/>
      <c r="AW16" s="35"/>
    </row>
    <row r="17" spans="1:49" ht="17.25" customHeight="1" thickBot="1">
      <c r="A17" s="20"/>
      <c r="B17" s="352" t="s">
        <v>5</v>
      </c>
      <c r="C17" s="353"/>
      <c r="D17" s="354"/>
      <c r="E17" s="38">
        <f t="shared" ref="E17" si="14">SUM(A8:A16)</f>
        <v>0</v>
      </c>
      <c r="F17" s="38">
        <f>SUM(F8:F16)</f>
        <v>0</v>
      </c>
      <c r="G17" s="38">
        <f t="shared" ref="G17:AT17" si="15">SUM(G8:G16)</f>
        <v>0</v>
      </c>
      <c r="H17" s="38">
        <f t="shared" si="15"/>
        <v>0</v>
      </c>
      <c r="I17" s="38">
        <f t="shared" si="15"/>
        <v>0</v>
      </c>
      <c r="J17" s="38">
        <f t="shared" si="15"/>
        <v>0</v>
      </c>
      <c r="K17" s="38">
        <f t="shared" si="15"/>
        <v>0</v>
      </c>
      <c r="L17" s="38">
        <f t="shared" si="15"/>
        <v>0</v>
      </c>
      <c r="M17" s="38">
        <f t="shared" si="15"/>
        <v>0</v>
      </c>
      <c r="N17" s="38">
        <f t="shared" si="15"/>
        <v>0</v>
      </c>
      <c r="O17" s="38">
        <f t="shared" si="15"/>
        <v>0</v>
      </c>
      <c r="P17" s="38">
        <f t="shared" si="15"/>
        <v>0</v>
      </c>
      <c r="Q17" s="38">
        <f t="shared" si="15"/>
        <v>0</v>
      </c>
      <c r="R17" s="38">
        <f t="shared" si="15"/>
        <v>0</v>
      </c>
      <c r="S17" s="38">
        <f t="shared" si="15"/>
        <v>0</v>
      </c>
      <c r="T17" s="38">
        <f t="shared" si="15"/>
        <v>0</v>
      </c>
      <c r="U17" s="38">
        <f t="shared" si="15"/>
        <v>0</v>
      </c>
      <c r="V17" s="38">
        <f t="shared" si="15"/>
        <v>0</v>
      </c>
      <c r="W17" s="38">
        <f t="shared" si="15"/>
        <v>0</v>
      </c>
      <c r="X17" s="38">
        <f t="shared" si="15"/>
        <v>0</v>
      </c>
      <c r="Y17" s="38">
        <f t="shared" si="15"/>
        <v>0</v>
      </c>
      <c r="Z17" s="38">
        <f t="shared" si="15"/>
        <v>0</v>
      </c>
      <c r="AA17" s="38">
        <f t="shared" si="15"/>
        <v>0</v>
      </c>
      <c r="AB17" s="38">
        <f t="shared" si="15"/>
        <v>0</v>
      </c>
      <c r="AC17" s="38">
        <f t="shared" si="15"/>
        <v>0</v>
      </c>
      <c r="AD17" s="38">
        <f t="shared" si="15"/>
        <v>0</v>
      </c>
      <c r="AE17" s="38">
        <f t="shared" si="15"/>
        <v>0</v>
      </c>
      <c r="AF17" s="38">
        <f t="shared" si="15"/>
        <v>0</v>
      </c>
      <c r="AG17" s="38">
        <f t="shared" si="15"/>
        <v>0</v>
      </c>
      <c r="AH17" s="38">
        <f t="shared" si="15"/>
        <v>0</v>
      </c>
      <c r="AI17" s="38">
        <f t="shared" si="15"/>
        <v>0</v>
      </c>
      <c r="AJ17" s="38">
        <f t="shared" si="15"/>
        <v>0</v>
      </c>
      <c r="AK17" s="38">
        <f t="shared" si="15"/>
        <v>0</v>
      </c>
      <c r="AL17" s="38">
        <f t="shared" si="15"/>
        <v>0</v>
      </c>
      <c r="AM17" s="38">
        <f t="shared" si="15"/>
        <v>0</v>
      </c>
      <c r="AN17" s="38">
        <f t="shared" si="15"/>
        <v>0</v>
      </c>
      <c r="AO17" s="38">
        <f t="shared" si="15"/>
        <v>0</v>
      </c>
      <c r="AP17" s="38">
        <f t="shared" si="15"/>
        <v>0</v>
      </c>
      <c r="AQ17" s="38">
        <f t="shared" si="15"/>
        <v>0</v>
      </c>
      <c r="AR17" s="38">
        <f t="shared" si="15"/>
        <v>0</v>
      </c>
      <c r="AS17" s="38">
        <f t="shared" si="15"/>
        <v>0</v>
      </c>
      <c r="AT17" s="38">
        <f t="shared" si="15"/>
        <v>0</v>
      </c>
      <c r="AU17" s="37" t="s">
        <v>30</v>
      </c>
      <c r="AV17" s="38" t="s">
        <v>30</v>
      </c>
      <c r="AW17" s="39" t="s">
        <v>30</v>
      </c>
    </row>
    <row r="20" spans="1:49">
      <c r="B20" s="136" t="s">
        <v>139</v>
      </c>
    </row>
  </sheetData>
  <mergeCells count="23">
    <mergeCell ref="AW5:AW7"/>
    <mergeCell ref="T6:V6"/>
    <mergeCell ref="W6:Y6"/>
    <mergeCell ref="Z6:AB6"/>
    <mergeCell ref="AF6:AH6"/>
    <mergeCell ref="AR6:AT6"/>
    <mergeCell ref="AI6:AK6"/>
    <mergeCell ref="AL6:AN6"/>
    <mergeCell ref="AO6:AQ6"/>
    <mergeCell ref="T5:AB5"/>
    <mergeCell ref="AF5:AT5"/>
    <mergeCell ref="AC5:AE6"/>
    <mergeCell ref="AU5:AU7"/>
    <mergeCell ref="AV5:AV7"/>
    <mergeCell ref="A4:S4"/>
    <mergeCell ref="B17:D17"/>
    <mergeCell ref="E5:G6"/>
    <mergeCell ref="H5:J6"/>
    <mergeCell ref="B5:C6"/>
    <mergeCell ref="D5:D7"/>
    <mergeCell ref="K5:M6"/>
    <mergeCell ref="N5:P6"/>
    <mergeCell ref="Q5:S6"/>
  </mergeCells>
  <pageMargins left="0.7" right="0.7" top="0.75" bottom="0.75" header="0.3" footer="0.3"/>
  <pageSetup paperSize="9"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30"/>
  <sheetViews>
    <sheetView workbookViewId="0">
      <selection activeCell="B21" sqref="B21"/>
    </sheetView>
  </sheetViews>
  <sheetFormatPr defaultRowHeight="15"/>
  <cols>
    <col min="1" max="1" width="4.28515625" customWidth="1"/>
    <col min="2" max="2" width="9.42578125" customWidth="1"/>
    <col min="3" max="3" width="10.7109375" customWidth="1"/>
    <col min="4" max="4" width="26.28515625" customWidth="1"/>
    <col min="5" max="5" width="37.85546875" customWidth="1"/>
    <col min="6" max="6" width="14.85546875" customWidth="1"/>
    <col min="7" max="7" width="15.7109375" customWidth="1"/>
    <col min="8" max="8" width="17" customWidth="1"/>
    <col min="9" max="9" width="16.7109375" customWidth="1"/>
    <col min="10" max="10" width="13.7109375" customWidth="1"/>
    <col min="11" max="13" width="13" customWidth="1"/>
    <col min="14" max="18" width="11.7109375" customWidth="1"/>
    <col min="19" max="19" width="7.5703125" customWidth="1"/>
    <col min="20" max="22" width="10.7109375" customWidth="1"/>
  </cols>
  <sheetData>
    <row r="1" spans="1:19">
      <c r="A1" s="66" t="s">
        <v>52</v>
      </c>
      <c r="B1" s="67"/>
      <c r="C1" s="67"/>
      <c r="D1" s="67"/>
      <c r="E1" s="67"/>
      <c r="F1" s="67"/>
      <c r="G1" s="67"/>
      <c r="H1" s="67"/>
      <c r="I1" s="67"/>
      <c r="J1" s="67"/>
      <c r="K1" s="64"/>
    </row>
    <row r="2" spans="1:19">
      <c r="A2" s="68"/>
      <c r="B2" s="68"/>
      <c r="C2" s="68"/>
      <c r="D2" s="68"/>
      <c r="E2" s="68"/>
      <c r="F2" s="68"/>
      <c r="G2" s="68"/>
      <c r="H2" s="68"/>
      <c r="I2" s="68"/>
      <c r="J2" s="68"/>
    </row>
    <row r="3" spans="1:19" s="55" customFormat="1" ht="17.25">
      <c r="A3" s="66" t="s">
        <v>51</v>
      </c>
      <c r="B3" s="69"/>
      <c r="C3" s="69"/>
      <c r="D3" s="69"/>
      <c r="E3" s="69"/>
      <c r="F3" s="69"/>
      <c r="G3" s="69"/>
      <c r="H3" s="69"/>
      <c r="I3" s="69"/>
      <c r="J3" s="69"/>
      <c r="K3" s="59"/>
      <c r="L3" s="59"/>
      <c r="M3" s="59"/>
    </row>
    <row r="4" spans="1:19" ht="17.25">
      <c r="A4" s="1"/>
      <c r="B4" s="19"/>
      <c r="C4" s="19"/>
      <c r="D4" s="19"/>
      <c r="E4" s="19"/>
      <c r="F4" s="19"/>
      <c r="G4" s="19"/>
      <c r="H4" s="19"/>
      <c r="I4" s="19"/>
      <c r="J4" s="19"/>
      <c r="K4" s="19"/>
      <c r="L4" s="19"/>
      <c r="M4" s="19"/>
    </row>
    <row r="5" spans="1:19">
      <c r="A5" s="64"/>
      <c r="B5" s="364"/>
      <c r="C5" s="364"/>
      <c r="D5" s="364"/>
      <c r="E5" s="364"/>
      <c r="F5" s="364"/>
      <c r="G5" s="364"/>
      <c r="H5" s="364"/>
      <c r="I5" s="364"/>
      <c r="J5" s="364"/>
      <c r="K5" s="364"/>
      <c r="L5" s="364"/>
      <c r="M5" s="364"/>
      <c r="N5" s="364"/>
      <c r="O5" s="364"/>
      <c r="P5" s="364"/>
      <c r="Q5" s="359" t="s">
        <v>47</v>
      </c>
      <c r="R5" s="359"/>
      <c r="S5" s="359"/>
    </row>
    <row r="6" spans="1:19" ht="33" customHeight="1">
      <c r="B6" s="269" t="s">
        <v>4</v>
      </c>
      <c r="C6" s="269"/>
      <c r="D6" s="269" t="s">
        <v>34</v>
      </c>
      <c r="E6" s="316" t="s">
        <v>45</v>
      </c>
      <c r="F6" s="269" t="s">
        <v>48</v>
      </c>
      <c r="G6" s="269" t="s">
        <v>49</v>
      </c>
      <c r="H6" s="269" t="s">
        <v>72</v>
      </c>
      <c r="I6" s="269" t="s">
        <v>73</v>
      </c>
      <c r="J6" s="269" t="s">
        <v>14</v>
      </c>
      <c r="K6" s="269" t="s">
        <v>9</v>
      </c>
      <c r="L6" s="269"/>
      <c r="M6" s="269"/>
      <c r="N6" s="273" t="s">
        <v>78</v>
      </c>
      <c r="O6" s="274"/>
      <c r="P6" s="274"/>
      <c r="Q6" s="274"/>
      <c r="R6" s="275"/>
      <c r="S6" s="357" t="s">
        <v>50</v>
      </c>
    </row>
    <row r="7" spans="1:19" ht="23.25" customHeight="1">
      <c r="B7" s="269"/>
      <c r="C7" s="269"/>
      <c r="D7" s="269"/>
      <c r="E7" s="363"/>
      <c r="F7" s="269"/>
      <c r="G7" s="269"/>
      <c r="H7" s="269"/>
      <c r="I7" s="269"/>
      <c r="J7" s="269"/>
      <c r="K7" s="76" t="s">
        <v>42</v>
      </c>
      <c r="L7" s="76" t="s">
        <v>56</v>
      </c>
      <c r="M7" s="45" t="s">
        <v>77</v>
      </c>
      <c r="N7" s="60" t="s">
        <v>22</v>
      </c>
      <c r="O7" s="60" t="s">
        <v>23</v>
      </c>
      <c r="P7" s="60" t="s">
        <v>24</v>
      </c>
      <c r="Q7" s="60" t="s">
        <v>44</v>
      </c>
      <c r="R7" s="60" t="s">
        <v>26</v>
      </c>
      <c r="S7" s="358"/>
    </row>
    <row r="8" spans="1:19" ht="110.25" customHeight="1">
      <c r="B8" s="44" t="s">
        <v>0</v>
      </c>
      <c r="C8" s="44" t="s">
        <v>17</v>
      </c>
      <c r="D8" s="269"/>
      <c r="E8" s="363"/>
      <c r="F8" s="56"/>
      <c r="G8" s="56"/>
      <c r="H8" s="48" t="s">
        <v>5</v>
      </c>
      <c r="I8" s="48" t="s">
        <v>5</v>
      </c>
      <c r="J8" s="54" t="s">
        <v>5</v>
      </c>
      <c r="K8" s="48" t="s">
        <v>5</v>
      </c>
      <c r="L8" s="48" t="s">
        <v>5</v>
      </c>
      <c r="M8" s="48" t="s">
        <v>5</v>
      </c>
      <c r="N8" s="54" t="s">
        <v>5</v>
      </c>
      <c r="O8" s="54" t="s">
        <v>5</v>
      </c>
      <c r="P8" s="54" t="s">
        <v>5</v>
      </c>
      <c r="Q8" s="54" t="s">
        <v>5</v>
      </c>
      <c r="R8" s="54" t="s">
        <v>5</v>
      </c>
      <c r="S8" s="358"/>
    </row>
    <row r="9" spans="1:19">
      <c r="B9" s="9"/>
      <c r="C9" s="9"/>
      <c r="D9" s="9"/>
      <c r="E9" s="9"/>
      <c r="F9" s="9"/>
      <c r="G9" s="9"/>
      <c r="H9" s="47">
        <f>+H10</f>
        <v>0</v>
      </c>
      <c r="I9" s="47">
        <f t="shared" ref="I9:R11" si="0">+I10</f>
        <v>0</v>
      </c>
      <c r="J9" s="52">
        <f t="shared" si="0"/>
        <v>0</v>
      </c>
      <c r="K9" s="47">
        <f t="shared" si="0"/>
        <v>0</v>
      </c>
      <c r="L9" s="47">
        <f t="shared" si="0"/>
        <v>0</v>
      </c>
      <c r="M9" s="47">
        <f t="shared" si="0"/>
        <v>0</v>
      </c>
      <c r="N9" s="52">
        <f t="shared" si="0"/>
        <v>0</v>
      </c>
      <c r="O9" s="52">
        <f t="shared" si="0"/>
        <v>0</v>
      </c>
      <c r="P9" s="52">
        <f t="shared" si="0"/>
        <v>0</v>
      </c>
      <c r="Q9" s="52">
        <f t="shared" si="0"/>
        <v>0</v>
      </c>
      <c r="R9" s="52">
        <f t="shared" si="0"/>
        <v>0</v>
      </c>
      <c r="S9" s="61"/>
    </row>
    <row r="10" spans="1:19" ht="33.75" customHeight="1">
      <c r="B10" s="9"/>
      <c r="C10" s="9"/>
      <c r="D10" s="9"/>
      <c r="E10" s="9"/>
      <c r="F10" s="9"/>
      <c r="G10" s="9"/>
      <c r="H10" s="47">
        <f>+H11</f>
        <v>0</v>
      </c>
      <c r="I10" s="47">
        <f t="shared" si="0"/>
        <v>0</v>
      </c>
      <c r="J10" s="52">
        <f t="shared" si="0"/>
        <v>0</v>
      </c>
      <c r="K10" s="47">
        <f t="shared" si="0"/>
        <v>0</v>
      </c>
      <c r="L10" s="47">
        <f t="shared" si="0"/>
        <v>0</v>
      </c>
      <c r="M10" s="47">
        <f t="shared" si="0"/>
        <v>0</v>
      </c>
      <c r="N10" s="52">
        <f t="shared" si="0"/>
        <v>0</v>
      </c>
      <c r="O10" s="52">
        <f t="shared" si="0"/>
        <v>0</v>
      </c>
      <c r="P10" s="52">
        <f t="shared" si="0"/>
        <v>0</v>
      </c>
      <c r="Q10" s="52">
        <f t="shared" si="0"/>
        <v>0</v>
      </c>
      <c r="R10" s="52">
        <f t="shared" si="0"/>
        <v>0</v>
      </c>
      <c r="S10" s="61"/>
    </row>
    <row r="11" spans="1:19">
      <c r="B11" s="9"/>
      <c r="C11" s="9"/>
      <c r="D11" s="9"/>
      <c r="E11" s="9"/>
      <c r="F11" s="9"/>
      <c r="G11" s="9"/>
      <c r="H11" s="47">
        <f>+H12</f>
        <v>0</v>
      </c>
      <c r="I11" s="47">
        <f t="shared" si="0"/>
        <v>0</v>
      </c>
      <c r="J11" s="52">
        <f t="shared" si="0"/>
        <v>0</v>
      </c>
      <c r="K11" s="47">
        <f t="shared" si="0"/>
        <v>0</v>
      </c>
      <c r="L11" s="47">
        <f t="shared" si="0"/>
        <v>0</v>
      </c>
      <c r="M11" s="47">
        <f t="shared" si="0"/>
        <v>0</v>
      </c>
      <c r="N11" s="52">
        <f t="shared" si="0"/>
        <v>0</v>
      </c>
      <c r="O11" s="52">
        <f t="shared" si="0"/>
        <v>0</v>
      </c>
      <c r="P11" s="52">
        <f t="shared" si="0"/>
        <v>0</v>
      </c>
      <c r="Q11" s="52">
        <f t="shared" si="0"/>
        <v>0</v>
      </c>
      <c r="R11" s="52">
        <f t="shared" si="0"/>
        <v>0</v>
      </c>
      <c r="S11" s="61"/>
    </row>
    <row r="12" spans="1:19">
      <c r="B12" s="9"/>
      <c r="C12" s="9"/>
      <c r="D12" s="9"/>
      <c r="E12" s="9"/>
      <c r="F12" s="9"/>
      <c r="G12" s="9"/>
      <c r="H12" s="47">
        <v>0</v>
      </c>
      <c r="I12" s="47">
        <v>0</v>
      </c>
      <c r="J12" s="52">
        <v>0</v>
      </c>
      <c r="K12" s="47">
        <v>0</v>
      </c>
      <c r="L12" s="47">
        <v>0</v>
      </c>
      <c r="M12" s="47">
        <v>0</v>
      </c>
      <c r="N12" s="52">
        <v>0</v>
      </c>
      <c r="O12" s="52">
        <v>0</v>
      </c>
      <c r="P12" s="52">
        <v>0</v>
      </c>
      <c r="Q12" s="52">
        <v>0</v>
      </c>
      <c r="R12" s="52">
        <f>+N12+O12+P12+Q12</f>
        <v>0</v>
      </c>
      <c r="S12" s="61"/>
    </row>
    <row r="13" spans="1:19">
      <c r="B13" s="9"/>
      <c r="C13" s="9"/>
      <c r="D13" s="9"/>
      <c r="E13" s="9"/>
      <c r="F13" s="9"/>
      <c r="G13" s="9"/>
      <c r="H13" s="47"/>
      <c r="I13" s="47"/>
      <c r="J13" s="52"/>
      <c r="K13" s="47"/>
      <c r="L13" s="47"/>
      <c r="M13" s="47"/>
      <c r="N13" s="52"/>
      <c r="O13" s="52"/>
      <c r="P13" s="52"/>
      <c r="Q13" s="52"/>
      <c r="R13" s="52"/>
      <c r="S13" s="61"/>
    </row>
    <row r="14" spans="1:19">
      <c r="B14" s="9"/>
      <c r="C14" s="9"/>
      <c r="D14" s="9"/>
      <c r="E14" s="9"/>
      <c r="F14" s="9"/>
      <c r="G14" s="9"/>
      <c r="H14" s="47"/>
      <c r="I14" s="47"/>
      <c r="J14" s="52"/>
      <c r="K14" s="47"/>
      <c r="L14" s="47"/>
      <c r="M14" s="47"/>
      <c r="N14" s="52"/>
      <c r="O14" s="52"/>
      <c r="P14" s="52"/>
      <c r="Q14" s="52"/>
      <c r="R14" s="52"/>
      <c r="S14" s="61"/>
    </row>
    <row r="15" spans="1:19">
      <c r="B15" s="9"/>
      <c r="C15" s="9"/>
      <c r="D15" s="9"/>
      <c r="E15" s="9"/>
      <c r="F15" s="9"/>
      <c r="G15" s="9"/>
      <c r="H15" s="47"/>
      <c r="I15" s="47"/>
      <c r="J15" s="52"/>
      <c r="K15" s="47"/>
      <c r="L15" s="47"/>
      <c r="M15" s="47"/>
      <c r="N15" s="52"/>
      <c r="O15" s="52"/>
      <c r="P15" s="52"/>
      <c r="Q15" s="52"/>
      <c r="R15" s="52"/>
      <c r="S15" s="61"/>
    </row>
    <row r="16" spans="1:19">
      <c r="B16" s="9"/>
      <c r="C16" s="9"/>
      <c r="D16" s="9"/>
      <c r="E16" s="9"/>
      <c r="F16" s="9"/>
      <c r="G16" s="9"/>
      <c r="H16" s="47"/>
      <c r="I16" s="47"/>
      <c r="J16" s="52"/>
      <c r="K16" s="47"/>
      <c r="L16" s="47"/>
      <c r="M16" s="47"/>
      <c r="N16" s="52"/>
      <c r="O16" s="52"/>
      <c r="P16" s="52"/>
      <c r="Q16" s="52"/>
      <c r="R16" s="52"/>
      <c r="S16" s="61"/>
    </row>
    <row r="17" spans="1:19">
      <c r="B17" s="22"/>
      <c r="C17" s="22"/>
      <c r="D17" s="22"/>
      <c r="E17" s="22"/>
      <c r="F17" s="22"/>
      <c r="G17" s="22"/>
      <c r="H17" s="47"/>
      <c r="I17" s="47"/>
      <c r="J17" s="52"/>
      <c r="K17" s="47"/>
      <c r="L17" s="47"/>
      <c r="M17" s="47"/>
      <c r="N17" s="52"/>
      <c r="O17" s="52"/>
      <c r="P17" s="52"/>
      <c r="Q17" s="52"/>
      <c r="R17" s="52"/>
      <c r="S17" s="61"/>
    </row>
    <row r="18" spans="1:19" ht="17.25" customHeight="1">
      <c r="A18" s="20"/>
      <c r="B18" s="360" t="s">
        <v>5</v>
      </c>
      <c r="C18" s="361"/>
      <c r="D18" s="362"/>
      <c r="E18" s="46"/>
      <c r="F18" s="51"/>
      <c r="G18" s="51"/>
      <c r="H18" s="24"/>
      <c r="I18" s="24"/>
      <c r="J18" s="24"/>
      <c r="K18" s="24"/>
      <c r="L18" s="24"/>
      <c r="M18" s="24"/>
      <c r="N18" s="52"/>
      <c r="O18" s="24"/>
      <c r="P18" s="24"/>
      <c r="Q18" s="24"/>
      <c r="R18" s="24"/>
      <c r="S18" s="24" t="s">
        <v>30</v>
      </c>
    </row>
    <row r="21" spans="1:19">
      <c r="B21" s="136" t="s">
        <v>139</v>
      </c>
    </row>
    <row r="24" spans="1:19" ht="57" customHeight="1"/>
    <row r="25" spans="1:19" ht="36.75" customHeight="1"/>
    <row r="29" spans="1:19" ht="15" customHeight="1"/>
    <row r="30" spans="1:19" ht="15" customHeight="1"/>
  </sheetData>
  <mergeCells count="14">
    <mergeCell ref="S6:S8"/>
    <mergeCell ref="Q5:S5"/>
    <mergeCell ref="J6:J7"/>
    <mergeCell ref="B18:D18"/>
    <mergeCell ref="N6:R6"/>
    <mergeCell ref="E6:E8"/>
    <mergeCell ref="B6:C7"/>
    <mergeCell ref="D6:D8"/>
    <mergeCell ref="H6:H7"/>
    <mergeCell ref="I6:I7"/>
    <mergeCell ref="K6:M6"/>
    <mergeCell ref="G6:G7"/>
    <mergeCell ref="B5:P5"/>
    <mergeCell ref="F6:F7"/>
  </mergeCells>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
  <sheetViews>
    <sheetView workbookViewId="0">
      <selection activeCell="B26" sqref="B26"/>
    </sheetView>
  </sheetViews>
  <sheetFormatPr defaultColWidth="9.140625" defaultRowHeight="16.5"/>
  <cols>
    <col min="1" max="1" width="4.85546875" style="79" customWidth="1"/>
    <col min="2" max="2" width="92.7109375" style="79" customWidth="1"/>
    <col min="3" max="3" width="14.28515625" style="79" customWidth="1"/>
    <col min="4" max="4" width="12.28515625" style="79" customWidth="1"/>
    <col min="5" max="5" width="12.7109375" style="79" customWidth="1"/>
    <col min="6" max="6" width="12.5703125" style="79" customWidth="1"/>
    <col min="7" max="7" width="8.42578125" style="79" customWidth="1"/>
    <col min="8" max="11" width="9.140625" style="79"/>
    <col min="12" max="12" width="21" style="79" customWidth="1"/>
    <col min="13" max="16" width="9.140625" style="79"/>
    <col min="17" max="17" width="0" style="79" hidden="1" customWidth="1"/>
    <col min="18" max="16384" width="9.140625" style="79"/>
  </cols>
  <sheetData>
    <row r="1" spans="1:12" ht="30" customHeight="1">
      <c r="A1" s="1" t="s">
        <v>35</v>
      </c>
      <c r="B1" s="6"/>
      <c r="C1" s="1"/>
      <c r="D1" s="1"/>
      <c r="E1" s="1"/>
      <c r="F1" s="1"/>
      <c r="G1" s="1"/>
      <c r="H1" s="1"/>
      <c r="I1" s="1"/>
      <c r="J1" s="1"/>
      <c r="K1" s="1"/>
      <c r="L1" s="1"/>
    </row>
    <row r="2" spans="1:12" s="2" customFormat="1" ht="15.75" customHeight="1"/>
    <row r="3" spans="1:12" ht="38.25" customHeight="1">
      <c r="A3" s="365" t="s">
        <v>212</v>
      </c>
      <c r="B3" s="365"/>
      <c r="C3" s="365"/>
      <c r="D3" s="365"/>
      <c r="E3" s="365"/>
      <c r="F3" s="365"/>
    </row>
    <row r="4" spans="1:12">
      <c r="C4" s="26"/>
      <c r="D4" s="26"/>
      <c r="E4" s="26" t="s">
        <v>7</v>
      </c>
    </row>
    <row r="5" spans="1:12" ht="40.5">
      <c r="B5" s="30"/>
      <c r="C5" s="29" t="s">
        <v>79</v>
      </c>
      <c r="D5" s="27" t="s">
        <v>41</v>
      </c>
      <c r="E5" s="27" t="s">
        <v>55</v>
      </c>
      <c r="F5" s="27" t="s">
        <v>68</v>
      </c>
    </row>
    <row r="6" spans="1:12" ht="27">
      <c r="B6" s="118" t="s">
        <v>80</v>
      </c>
      <c r="C6" s="27" t="s">
        <v>6</v>
      </c>
      <c r="D6" s="28"/>
      <c r="E6" s="80"/>
      <c r="F6" s="28"/>
    </row>
    <row r="7" spans="1:12" s="81" customFormat="1" ht="27">
      <c r="B7" s="119" t="s">
        <v>140</v>
      </c>
      <c r="C7" s="28">
        <v>23442601.799999997</v>
      </c>
      <c r="D7" s="28">
        <v>24279601.799999997</v>
      </c>
      <c r="E7" s="28">
        <v>29859288.099999998</v>
      </c>
      <c r="F7" s="25" t="s">
        <v>6</v>
      </c>
    </row>
    <row r="8" spans="1:12" ht="27">
      <c r="B8" s="119" t="s">
        <v>211</v>
      </c>
      <c r="C8" s="27" t="s">
        <v>6</v>
      </c>
      <c r="D8" s="27">
        <f>D9+D10+D11</f>
        <v>41855034.599999994</v>
      </c>
      <c r="E8" s="27">
        <f t="shared" ref="E8:F8" si="0">E9+E10+E11</f>
        <v>43509901.420000002</v>
      </c>
      <c r="F8" s="27">
        <f t="shared" si="0"/>
        <v>44437807.499999993</v>
      </c>
    </row>
    <row r="9" spans="1:12" ht="27">
      <c r="B9" s="120" t="s">
        <v>141</v>
      </c>
      <c r="C9" s="27" t="s">
        <v>6</v>
      </c>
      <c r="D9" s="28">
        <f>+'Հ3 Մաս 1'!M8</f>
        <v>41464777</v>
      </c>
      <c r="E9" s="28">
        <f>+'Հ3 Մաս 1'!N8</f>
        <v>39992986.160000004</v>
      </c>
      <c r="F9" s="28">
        <f>+'Հ3 Մաս 1'!O8</f>
        <v>37921853.259999998</v>
      </c>
    </row>
    <row r="10" spans="1:12" s="81" customFormat="1">
      <c r="B10" s="120" t="s">
        <v>18</v>
      </c>
      <c r="C10" s="27" t="s">
        <v>6</v>
      </c>
      <c r="D10" s="28">
        <f>-'Հ3 Մաս 1'!P8</f>
        <v>-156433.20000000001</v>
      </c>
      <c r="E10" s="28">
        <f>-'Հ3 Մաս 1'!Q8</f>
        <v>-156433.20000000001</v>
      </c>
      <c r="F10" s="28">
        <f>-'Հ3 Մաս 1'!R8</f>
        <v>-156433.20000000001</v>
      </c>
    </row>
    <row r="11" spans="1:12">
      <c r="B11" s="120" t="s">
        <v>19</v>
      </c>
      <c r="C11" s="27" t="s">
        <v>6</v>
      </c>
      <c r="D11" s="28">
        <f>+'Հ2 Ձև1 '!F13</f>
        <v>546690.80000000005</v>
      </c>
      <c r="E11" s="28">
        <f>+'Հ2 Ձև1 '!G13</f>
        <v>3673348.46</v>
      </c>
      <c r="F11" s="28">
        <f>+'Հ2 Ձև1 '!H13</f>
        <v>6672387.4399999995</v>
      </c>
    </row>
    <row r="12" spans="1:12">
      <c r="B12" s="119" t="s">
        <v>142</v>
      </c>
      <c r="C12" s="27" t="s">
        <v>6</v>
      </c>
      <c r="D12" s="27">
        <f>D8-C7</f>
        <v>18412432.799999997</v>
      </c>
      <c r="E12" s="27">
        <f>E8-C7</f>
        <v>20067299.620000005</v>
      </c>
      <c r="F12" s="27">
        <f>F8-C7</f>
        <v>20995205.699999996</v>
      </c>
    </row>
    <row r="13" spans="1:12" ht="27">
      <c r="B13" s="119" t="s">
        <v>143</v>
      </c>
      <c r="C13" s="27" t="s">
        <v>6</v>
      </c>
      <c r="D13" s="27">
        <f t="shared" ref="D13:F13" si="1">D8-D6</f>
        <v>41855034.599999994</v>
      </c>
      <c r="E13" s="27">
        <f t="shared" si="1"/>
        <v>43509901.420000002</v>
      </c>
      <c r="F13" s="27">
        <f t="shared" si="1"/>
        <v>44437807.499999993</v>
      </c>
    </row>
    <row r="14" spans="1:12" ht="45.75" customHeight="1"/>
    <row r="15" spans="1:12">
      <c r="B15" s="136" t="s">
        <v>213</v>
      </c>
    </row>
    <row r="16" spans="1:12">
      <c r="B16" s="82"/>
    </row>
  </sheetData>
  <mergeCells count="1">
    <mergeCell ref="A3:F3"/>
  </mergeCells>
  <pageMargins left="0.18" right="0.23" top="0.75" bottom="0.75" header="0.3" footer="0.3"/>
  <pageSetup scale="8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tabSelected="1" topLeftCell="A2" workbookViewId="0">
      <selection activeCell="I21" sqref="I21"/>
    </sheetView>
  </sheetViews>
  <sheetFormatPr defaultColWidth="9.140625" defaultRowHeight="16.5"/>
  <cols>
    <col min="1" max="1" width="9.140625" style="79"/>
    <col min="2" max="2" width="13.5703125" style="79" customWidth="1"/>
    <col min="3" max="3" width="11.42578125" style="79" customWidth="1"/>
    <col min="4" max="4" width="14" style="79" customWidth="1"/>
    <col min="5" max="5" width="19.7109375" style="79" customWidth="1"/>
    <col min="6" max="6" width="9.28515625" style="79" bestFit="1" customWidth="1"/>
    <col min="7" max="7" width="10.85546875" style="79" bestFit="1" customWidth="1"/>
    <col min="8" max="8" width="13.5703125" style="79" customWidth="1"/>
    <col min="9" max="9" width="11.42578125" style="79" customWidth="1"/>
    <col min="10" max="10" width="28.140625" style="79" customWidth="1"/>
    <col min="11" max="11" width="16.42578125" style="79" customWidth="1"/>
    <col min="12" max="15" width="20.140625" style="79" customWidth="1"/>
    <col min="16" max="16" width="26.140625" style="79" customWidth="1"/>
    <col min="17" max="17" width="18.140625" style="79" customWidth="1"/>
    <col min="18" max="18" width="15.28515625" style="79" customWidth="1"/>
    <col min="19" max="19" width="15.7109375" style="79" customWidth="1"/>
    <col min="20" max="20" width="10.7109375" style="79" customWidth="1"/>
    <col min="21" max="21" width="11.42578125" style="79" customWidth="1"/>
    <col min="22" max="22" width="9.140625" style="79"/>
    <col min="23" max="23" width="14.85546875" style="79" hidden="1" customWidth="1"/>
    <col min="24" max="16384" width="9.140625" style="79"/>
  </cols>
  <sheetData>
    <row r="1" spans="1:16">
      <c r="A1" s="1" t="s">
        <v>127</v>
      </c>
    </row>
    <row r="2" spans="1:16" ht="17.25">
      <c r="A2" s="90"/>
    </row>
    <row r="3" spans="1:16">
      <c r="A3" s="1" t="s">
        <v>188</v>
      </c>
    </row>
    <row r="5" spans="1:16">
      <c r="B5" s="91" t="s">
        <v>90</v>
      </c>
      <c r="E5" s="79" t="str">
        <f>+'[1]Հ2 Ձև2 (1)'!C5</f>
        <v>ՀՀ արդարադատության նախարարություն</v>
      </c>
    </row>
    <row r="7" spans="1:16" ht="42" customHeight="1">
      <c r="B7" s="276" t="s">
        <v>4</v>
      </c>
      <c r="C7" s="276"/>
      <c r="D7" s="269" t="s">
        <v>89</v>
      </c>
      <c r="E7" s="269"/>
      <c r="F7" s="273" t="s">
        <v>88</v>
      </c>
      <c r="G7" s="274"/>
      <c r="H7" s="275"/>
      <c r="I7" s="267" t="s">
        <v>126</v>
      </c>
      <c r="J7" s="267" t="s">
        <v>125</v>
      </c>
      <c r="K7" s="267" t="s">
        <v>130</v>
      </c>
      <c r="L7" s="267" t="s">
        <v>131</v>
      </c>
      <c r="M7" s="269" t="s">
        <v>87</v>
      </c>
      <c r="N7" s="267" t="s">
        <v>86</v>
      </c>
      <c r="O7" s="267" t="s">
        <v>124</v>
      </c>
      <c r="P7" s="269" t="s">
        <v>132</v>
      </c>
    </row>
    <row r="8" spans="1:16" ht="22.5" customHeight="1">
      <c r="B8" s="186" t="s">
        <v>0</v>
      </c>
      <c r="C8" s="186" t="s">
        <v>17</v>
      </c>
      <c r="D8" s="183" t="s">
        <v>85</v>
      </c>
      <c r="E8" s="186" t="s">
        <v>17</v>
      </c>
      <c r="F8" s="186" t="s">
        <v>41</v>
      </c>
      <c r="G8" s="186" t="s">
        <v>55</v>
      </c>
      <c r="H8" s="186" t="s">
        <v>68</v>
      </c>
      <c r="I8" s="268"/>
      <c r="J8" s="268"/>
      <c r="K8" s="268"/>
      <c r="L8" s="268"/>
      <c r="M8" s="269"/>
      <c r="N8" s="268"/>
      <c r="O8" s="268"/>
      <c r="P8" s="269"/>
    </row>
    <row r="9" spans="1:16" ht="64.150000000000006" customHeight="1">
      <c r="B9" s="210">
        <f>+'Հ2 Ձև2 (1)'!C11</f>
        <v>0</v>
      </c>
      <c r="C9" s="210">
        <f>+'Հ2 Ձև2 (1)'!C18</f>
        <v>0</v>
      </c>
      <c r="D9" s="89" t="str">
        <f>'Հ2 Ձև2 (1)'!C10</f>
        <v xml:space="preserve">Ժամանակակից ստանդարտներով դատարաններ </v>
      </c>
      <c r="E9" s="89" t="str">
        <f>'Հ2 Ձև2 (1)'!C17</f>
        <v xml:space="preserve">Ծրագրի կառավարման և համակարգման ծառայությունների մատուցում </v>
      </c>
      <c r="F9" s="211">
        <f>'Հ2 Ձև2 (1)'!D67/1000</f>
        <v>229530</v>
      </c>
      <c r="G9" s="211">
        <f>+'Հ2 Ձև2 (1)'!E67/1000</f>
        <v>302979.59999999998</v>
      </c>
      <c r="H9" s="211">
        <f>+'Հ2 Ձև2 (1)'!F67/1000</f>
        <v>413154</v>
      </c>
      <c r="I9" s="89" t="str">
        <f>+'Հ2 Ձև2 (1)'!C31</f>
        <v xml:space="preserve">Միջոցառման նպատակն է ապահովել ՛Ժամանակակից ստադարտներով դատարաններ՛ ծրագրի արդյունավետ իրականացումը: </v>
      </c>
      <c r="J9" s="89" t="str">
        <f>+'Հ2 Ձև2 (1)'!B44</f>
        <v xml:space="preserve">Միջոցառման շրջանակներում կիրականացվեն ՛Ժամանակակից ստանդարտներով դատարաններ՛ ծրագրի կառավարման, դրա իրականացման համար պահաջվող միջոցների, փորձագետների ու կատարող կազմակերպությունների ներգրավման, համակարգման, վերահսկողության, գնահատման և հաղորդակցման աշխատանքներ: Միջոցաումը իրականացվելու է ՀԲ տեխնիկակական աջակցությամբ: </v>
      </c>
      <c r="K9" s="89" t="str">
        <f>+'Հ2 Ձև2 (1)'!C20</f>
        <v>Ապրանք և ծառայություն</v>
      </c>
      <c r="L9" s="89" t="str">
        <f>+'Հ2 Ձև2 (1)'!B48</f>
        <v>Այս միջոցառումը կապահովի ՛Ժամանակակից ստանդարտներով դատարաններ ՛ ծրագրի արդյունավետ իրականացումը</v>
      </c>
      <c r="M9" s="247">
        <f>+'Հ2 Ձև2 (1)'!C13</f>
        <v>2027</v>
      </c>
      <c r="N9" s="247">
        <f>+'Հ2 Ձև2 (1)'!C14</f>
        <v>2031</v>
      </c>
      <c r="O9" s="210">
        <f>+'Հ2 Ձև2 (1)'!B95</f>
        <v>0</v>
      </c>
      <c r="P9" s="89" t="str">
        <f>+'Հ2 Ձև2 (1)'!B27</f>
        <v>Հայեցողական (ոչ շարունակական)</v>
      </c>
    </row>
    <row r="10" spans="1:16" ht="64.150000000000006" customHeight="1">
      <c r="B10" s="212">
        <f>+'Հ2 Ձև2 (2)'!C11</f>
        <v>0</v>
      </c>
      <c r="C10" s="212">
        <f>+'Հ2 Ձև2 (2)'!C18</f>
        <v>0</v>
      </c>
      <c r="D10" s="77" t="str">
        <f>+'Հ2 Ձև2 (2)'!C10</f>
        <v xml:space="preserve">Ժամանակակից ստանդարտներով դատարաններ </v>
      </c>
      <c r="E10" s="77" t="str">
        <f>+'Հ2 Ձև2 (2)'!C17</f>
        <v>Դատարաների և նրանց ՏՀՏ ենթակառուցվածքերի արդիականացում</v>
      </c>
      <c r="F10" s="213">
        <f>+'Հ2 Ձև2 (2)'!D71/1000</f>
        <v>0</v>
      </c>
      <c r="G10" s="213">
        <f>+'Հ2 Ձև2 (2)'!E71/1000</f>
        <v>711543</v>
      </c>
      <c r="H10" s="213">
        <f>+'Հ2 Ձև2 (2)'!F71/1000</f>
        <v>5850260.6399999997</v>
      </c>
      <c r="I10" s="77" t="str">
        <f>+'Հ2 Ձև2 (2)'!C31</f>
        <v>Միջոցառման հիմնական նպատակն է դատական շենքերի՝ ժամանակակից միջազգային նորմերին ու ստանդարտներին համապատախան նոր դատական շենքերի կառուցման և հների վերակառուցման միջոցով արդարադատության որակի և արդյունավետության բարելավում, բոլոր քաղաքացիների համար հասանելիության բարելավում՝ շահառուների առանձին խմբերի այդ թվում՝ հաշմանդամ քաղաքացիների պահանջները հաշվի առնող շինարարական լուծումներ կիրառելու միջոցով: ՏՀՏ ենթակառուցվածքների առաջարկվող ամրապնդումը կվերացնի այն խոչընդոտները, որոնք ներկայումս խանգարում են էլեկտրոնային արդարադատության լիարժեք օգտագործմանը, ինչ իր հերթին կօգնի ապահովել շահառռւ քաղաքացիների և իրավաբանական անձանց համար տեղեկատվության թափանցիկությունն ու հասանելիությունը: Նախագծի իրականացումը կլուծի հետևյալ խնդիրները.
•	դատարաննների անհավասար շենքային պայմաններ
•	որակյալ կադրերի անհավասար բաշխվածություն
•	դատական գործընթացների անհարկի ձգձգումներ՝ ՏՀՏ խափանումների պատճառով
•	հաշմանդամություն ունեցող անձանց համար առկա խոչընդոտներ
•	վտանգավոր աշխատանքային պայմաններ
•	խոնավության, հրդեհի վտանգի տակ գտնվող արխիվներ
•	շենքերի պահպանման ծախսարդյունավետ կառուցակարգի բացակայություն:
Վերոնշյալ խնդիրների լուծումը կհանգեցնի դատարանների շենքերում՝ տեղում շոշափելի փոփոխությունների, մատչելիության, արդյունավետության և թափանցիկության բարելավմանը:</v>
      </c>
      <c r="J10" s="77" t="str">
        <f>+'Հ2 Ձև2 (2)'!B44</f>
        <v xml:space="preserve">Միջոցառման շրջանակներում նախատեսվում է դատական շենքների կառուցում և վերակառուցում՝ դրանք համապատասխանեցնելով միջազգային ժամանակակից չափանիշներին, ինչպես նաև դատական համակարգի ՏՀՏ ենթակառուցվածքի կատարելագործման ու ամրապնդման համար պահանջվող սարքավորումների ձեռքբերում: Սույն միջոցառման շրջանակներում նախատեսվում է նաև աուդիո-վիդեո դատական լսումների առկա հավելվածի (FEMIDA) բարելավում, այդ թվում՝ անհրաժեշտ սարքավորումների ձեռքբերման միջոցով: Կոնկրետ շինությունների քանակը, տարածքը և տեղակայումը, դրանց վրա իրականացվող աշխատանքների ծավալը և բնույթը, ինչպես նաև ՏՀՏ ենթակառուցվածքի համար  ձեռքբերվող սարքավորումների ցանկը կհստակեցվի դատարանների շենքերի ու դատական համակարգի ՏՀՏ ենթակառուցվածքի չափանիշների մշակման և այդ չափանիշներին համապատասխան լուծումներ ապահովելու համար պահանջվող աշխատանքների ու ներդրումների մանարկրկիտ գնահատման ու հաշվարկերի արդյունքում, ինչի համար նախատեսվում է ՛՛Ժամանակակից ստանդարտներով դատարաններ՛՛ ծրագրի շրջանակներում ՛՛Դատական համակարգի ենթակառուցվածքների չափանիշների մշակում և ներդրում՛՛ խորագրով առանձին միջոցառման իրականացումը: </v>
      </c>
      <c r="K10" s="77" t="str">
        <f>+'Հ2 Ձև2 (2)'!C20</f>
        <v>Այլ (նկարագրել)</v>
      </c>
      <c r="L10" s="77" t="str">
        <f>+'Հ2 Ձև2 (2)'!B48</f>
        <v>Առաջարկվող նախագիծը փոփոխություններ և հույժ անհրաժեշտ արդիականացում, ստանդարտացում և կայունություն կապահովի մի ոլորտում, որն այժմ օրեցօր աճող ոլորտային պահանջարկի պայմաններում ստիպված է հույսը դնել հնացած և բարեփոխումներին խոչընդոտող ենթակառուցվածքների վրա:
Կարիքների գնահատման հիման վրա կատարվելիք թիրախային ներդրումները կբարելավեն դատարաններում առկա վտանգավոր աշխատանքային պայմանները և կստեղծեն մատչելիության, արդյունավետության և թափանցիկության անհրաժեշտ մակարդակ դատարաններից օգտվողների համար:
Շենքերի և ենթակառուցվածքների արդիականացման միջոցով ոչ միայն Երևանում, այլև՝ ՀՀ բոլոր մարզերում կապահովվի դատական համակարգի գրավչության բարձրացում, ինչի արդյունքում՝ որակյալ և պրոֆեսիոնալ կադրերի անխոչընդոտ ներգրավում:
Դատական և ՏՀՏ ենթակառուցվածքները 21-րդ դարի պահանջներին համապատասխանեցնելը կբարձրացնի գործերի քննության արդյունավետությունը և կապահովի դրանց ժամանակին լուծումը։ ՏՀՏ ենթակառուցվածքների, օրինակ՝ դատական նիստերի ձայնագրման համակարգի խափանումների պատճառով դատավորները ստիպված են լինում հետաձգել նիստերը, ինչը հանգեցնում է անհարկի ձգձգումների և դատավարության մասնակիցների շրջանում դժգոհության աճի։ Ժամանակին իրականացված արդարադատության և վեճերի ավելի արագ լուծման արդյունքում վեճի առարկա գումարներն ավելի կարճ ժամկետում հնարավոր կլինի վերստին դնել շրջանառության մեջ և վերադարձնել տնտեսություն։ 
Այս ուղղակի օգուտներից բացի արդարադատության պատասխանատու և արդյունավետ համակարգը բարենպաստ պայմաններ կստեղծի նաև մասնավոր հատվածի ներդրումների ավելացման համար և կնպաստի հասարակության վստահության ամրապնդմանը՝ հաշվի առնելով, որ կայացած, մատչելի, արդյունավետ և թափանցիկ դատական համակարգն ընկալվում է որպես սեփականության իրավունքի պաշտպանության, պայմանագրերի կատարման, ձեռնարկատիրության համար անհրաժեշտ նախապայման։</v>
      </c>
      <c r="M10" s="214" t="str">
        <f>+'Հ2 Ձև2 (2)'!C13</f>
        <v>2027</v>
      </c>
      <c r="N10" s="214" t="str">
        <f>+'Հ2 Ձև2 (2)'!C14</f>
        <v>2031</v>
      </c>
      <c r="O10" s="212">
        <f>+'Հ2 Ձև2 (2)'!B100</f>
        <v>0</v>
      </c>
      <c r="P10" s="77" t="str">
        <f>+'Հ2 Ձև2 (2)'!B27</f>
        <v>Հայեցողական (ոչ շարունակական)</v>
      </c>
    </row>
    <row r="11" spans="1:16" ht="64.150000000000006" customHeight="1">
      <c r="B11" s="212">
        <f>+'Հ2 Ձև2 (3)'!C11</f>
        <v>0</v>
      </c>
      <c r="C11" s="212">
        <f>+'Հ2 Ձև2 (3)'!C18</f>
        <v>0</v>
      </c>
      <c r="D11" s="77" t="str">
        <f>+'Հ2 Ձև2 (3)'!C10</f>
        <v xml:space="preserve">Ժամանակակից ստանդարտներով դատարաններ </v>
      </c>
      <c r="E11" s="77" t="str">
        <f>+'Հ2 Ձև2 (3)'!C17</f>
        <v xml:space="preserve">Խորհրդատվական և կարողությունների զարգացման ծառայությունների մատուցում </v>
      </c>
      <c r="F11" s="213">
        <f>+'Հ2 Ձև2 (3)'!D82/1000</f>
        <v>312160.8</v>
      </c>
      <c r="G11" s="213">
        <f>+'Հ2 Ձև2 (3)'!E82/1000</f>
        <v>2653825.86</v>
      </c>
      <c r="H11" s="213">
        <f>+'Հ2 Ձև2 (3)'!F82/1000</f>
        <v>403972.8</v>
      </c>
      <c r="I11" s="77" t="str">
        <f>+'Հ2 Ձև2 (3)'!C31</f>
        <v>Միջոցառման հիմնական նպատակն է ապահովել դատական շենքերի կառուցման և վերակառուցման, ինչպես նաև ՏՀՏ ենթակառուցվածքի արդիականացման աշխատանքների արդյունավետ իրականացումը միջազգային չափանիշներին և ժամանակակից պահանջներին համապատասխան, ինչպես նաև ստեղծված ու արդիականացված ենթակառուցվածքների արդյունավետ ներդրումը, շահագործումը և կիրառումը: Սահմանելով դատարանների ֆիզիկական ու ՏՀՏ ենակառուցվածքների միասնական ու ժամանակակից պահանջներին համապատասխանող նորմեր և իրականացնելով վերապատրաստումներ կառավարման, ՏՀՏ հմտությունների ու մասնագիտական ոլորտներում, բացի վերը նշված անմիջական արդյունքից, կարելի է նաև ապահովել մեկ այլ, ավելի հեռահար նպատակի իրագործումը, այն է՝ ապահովել միասնական պայմաններ  ՀՀ ողջ տարածքում արդարադատության իրականացման համար՝ ակախ օգտաործողի գտնվելու վայրից</v>
      </c>
      <c r="J11" s="77" t="str">
        <f>+'Հ2 Ձև2 (3)'!B44</f>
        <v>Միջոցառման շրջանակներում կիրականացվի՝
1) Դատական համակարգի ենթակառուցվածքներին /այդ թվում՝ ՏՀՏ ենթակառուցվածքին/ և կահավորմանը վերաբերող նորմատիվ պահանջների սահմանում, որոնք հիմնված կլինեն միջազգային լավագույն փորձի վրա, հաշվի կառնեն արդյունավետ ՏՏ համակարգերի և ենթակառուցվածքների ներդրման համար անհրաժեշտ պահանջները և ֆունկցիոնալ տեսանկյունից կտարբերվեն այլ պետական մարմինների կողմից օգտագործվող շենքերի համար նախատեսված ճարտարապետաշինարարական նորմերից,
2) ՀՀ բոլոր դատարանների շենքերի մասնագիտացված գույքագրման իրականացում,
3) Դատարանների տեղակայվածության ուսումնասիրություն և նոր՝ առավել արդյունավետ քարտեզի որոշում՝ ծառայությունների մատուցման և ծախսարդյունավետության բարելավման նպատակով, ինչը հիմնված կլինի դատարանում քննվող գործերի և ծանրաբեռնվածության համակցված գնահատման, ապագայում քննվող գործերի և ծանրաբեռնվածության գնահատման, բնակչության տվյալների, սոցիալ-տնտեսական գործոնների, տարածքի հատակագծման վրա՝ ներառյալ սեյսմիկ ակտիվության ռիսկերը, տրանսպորտի, դատական ծառայությունների մատչելիության և ֆիզիկապես հասանելի լինելու գործոնները:
4) Գործող դատարանների շենքերի՝ նոր ստանդարտներին համապատասխանեցման հնարավորության և նպատակահարմարության գնահատում,
5) Դատաիրավական համակարգի կապիտալ ներդրումների հեռանկարային ծրագրի (ԿՆԾ) մշակում, որը կհեշտացնի Ֆինանսների նախարարության հետ բյուջեի պլանավորման համակարգումը և նոր ենթակառուցվածքների ստեղծման և պահպանման համար հատկացումները՝ թույլ տալով բարձրացնել ներդրումների ծախսարդյունավետությունը                                                                                                                                                                                                                                                                                                                                                                                                                                                                                                                                                            6) Շինարարական աշխատանքների որակի վերահկողութանը աջակցելու նպատակով՝ անկախ մոնիտորինգի իրականացում, այսպիսով ԱՆ, Դատական դեպարտամենտի առկա կարողությունների համալրում
7) ՏՀՏ ենթակառուցվածքների կառավարման և կիրառման գործընթացների ու գործիքների կատարելագործում և մշակում, Դատական համակարգի մատչելիության և արդյունավետության ուժեղացման համար ժամանակակից ՏՀՏ գործիքներում թիրախային ներդրումների իրականացում, ոլորտի ներկայացուցիչների /դատավորներ,  դատարանների անձնակազմեր և այլն/ ՏՏ վերապատրաստում
8) Կառավարման հմտությունների ամրապնդում՝ «դատական համակարգի ռեբրենդինգ» (Դատական իշխանության կառավարման հմտությունների ուժեղացում, աջակցություն դատական իշխանության «ռեբրենդինգին»՝ մարդկային ռեսուրսների բարելավված կառավարման և կարողությունների զարգացման միջոցով և աջակցություն որակյալ կադրերի պատրաստման և ներգրավման գործընթացին)</v>
      </c>
      <c r="K11" s="77" t="str">
        <f>+'Հ2 Ձև2 (3)'!C20</f>
        <v>Ապրանք և ծառայություն</v>
      </c>
      <c r="L11" s="77" t="str">
        <f>+'Հ2 Ձև2 (3)'!B48</f>
        <v>Այս միջոցառման իրականացումը կապահովի դատական համակարգի ֆիզիակական ու ՏՀՏ ենթկառուցվածքների արդիականացման միջոցառման արդյունավետ իրականացումը, կօգնի ապահովել արդարադատության իրականացման միասնական պայմաններ ՀՀ ողջ տարածքում՝ անկախ օգտագործողի գտնվելու վայրից</v>
      </c>
      <c r="M11" s="214" t="str">
        <f>+'Հ2 Ձև2 (3)'!C13</f>
        <v>2027</v>
      </c>
      <c r="N11" s="214" t="str">
        <f>+'Հ2 Ձև2 (3)'!C14</f>
        <v>2031</v>
      </c>
      <c r="O11" s="212">
        <f>+'Հ2 Ձև2 (3)'!B110</f>
        <v>0</v>
      </c>
      <c r="P11" s="77" t="str">
        <f>+'Հ2 Ձև2 (3)'!B27</f>
        <v>Հայեցողական (ոչ շարունակական)</v>
      </c>
    </row>
    <row r="12" spans="1:16" ht="69.75" customHeight="1">
      <c r="B12" s="258" t="str">
        <f>+'Հ2 Ձև2 (4)'!C10</f>
        <v>-</v>
      </c>
      <c r="C12" s="212">
        <f>+'Հ2 Ձև2 (4)'!C18</f>
        <v>0</v>
      </c>
      <c r="D12" s="77" t="str">
        <f>+'Հ2 Ձև2 (4)'!C10</f>
        <v>-</v>
      </c>
      <c r="E12" s="77" t="str">
        <f>+'Հ2 Ձև2 (4)'!C17</f>
        <v>Խոշտանգումից տուժած անձանց հոգեբանական օգնության տրամադրում</v>
      </c>
      <c r="F12" s="213">
        <f>+'Հ2 Ձև2 (4)'!D73/1000</f>
        <v>5000</v>
      </c>
      <c r="G12" s="213">
        <f>+'Հ2 Ձև2 (4)'!E73/1000</f>
        <v>5000</v>
      </c>
      <c r="H12" s="213">
        <f>+'Հ2 Ձև2 (4)'!F73/1000</f>
        <v>5000</v>
      </c>
      <c r="I12" s="77" t="str">
        <f>+'Հ2 Ձև2 (4)'!C31</f>
        <v>Ապահովել աջակցություն խոշտանգումից տուժած անձանց։</v>
      </c>
      <c r="J12" s="77" t="str">
        <f>+'Հ2 Ձև2 (4)'!B44</f>
        <v>Նախաձեռնության արդյունքում մասնագիտացված կազմակերպություն կապահովի խոշտանգումից տուժած անձանց հոգաբանական աջակցության տրամադրումը։</v>
      </c>
      <c r="K12" s="77" t="str">
        <f>+'Հ2 Ձև2 (4)'!C20</f>
        <v>Ապրանք և ծառայություն</v>
      </c>
      <c r="L12" s="77" t="str">
        <f>+'Հ2 Ձև2 (4)'!B48</f>
        <v>Խոշտանգումից տուժած անձինք կստանան պատշաճ հոգեբանական օգնություն։</v>
      </c>
      <c r="M12" s="214">
        <f>+'Հ2 Ձև2 (4)'!C13</f>
        <v>2027</v>
      </c>
      <c r="N12" s="212">
        <f>+'Հ2 Ձև2 (4)'!C14</f>
        <v>0</v>
      </c>
      <c r="O12" s="212">
        <f>+'Հ2 Ձև2 (4)'!B9</f>
        <v>0</v>
      </c>
      <c r="P12" s="77" t="str">
        <f>+'Հ2 Ձև2 (4)'!B27</f>
        <v>Պարտադիր</v>
      </c>
    </row>
    <row r="13" spans="1:16" ht="26.25" customHeight="1">
      <c r="B13" s="77" t="s">
        <v>5</v>
      </c>
      <c r="C13" s="77"/>
      <c r="D13" s="77"/>
      <c r="E13" s="77"/>
      <c r="F13" s="215">
        <f>+SUM(F9:F12)</f>
        <v>546690.80000000005</v>
      </c>
      <c r="G13" s="215">
        <f>+SUM(G9:G12)</f>
        <v>3673348.46</v>
      </c>
      <c r="H13" s="215">
        <f>+SUM(H9:H12)</f>
        <v>6672387.4399999995</v>
      </c>
      <c r="I13" s="77"/>
      <c r="J13" s="77"/>
      <c r="K13" s="116"/>
      <c r="L13" s="116"/>
      <c r="M13" s="116"/>
      <c r="N13" s="116"/>
      <c r="O13" s="116"/>
      <c r="P13" s="77"/>
    </row>
    <row r="14" spans="1:16" ht="16.5" hidden="1" customHeight="1">
      <c r="B14" s="270" t="s">
        <v>5</v>
      </c>
      <c r="C14" s="271"/>
      <c r="D14" s="271"/>
      <c r="E14" s="272"/>
      <c r="F14" s="113">
        <f>SUM(F9:F13)</f>
        <v>1093381.6000000001</v>
      </c>
      <c r="G14" s="113">
        <f>SUM(G9:G13)</f>
        <v>7346696.9199999999</v>
      </c>
      <c r="H14" s="113">
        <f>SUM(H9:H13)</f>
        <v>13344774.879999999</v>
      </c>
      <c r="I14" s="88" t="s">
        <v>30</v>
      </c>
      <c r="J14" s="88" t="s">
        <v>30</v>
      </c>
      <c r="K14" s="88" t="s">
        <v>30</v>
      </c>
      <c r="L14" s="88" t="s">
        <v>30</v>
      </c>
      <c r="M14" s="88"/>
      <c r="N14" s="88"/>
      <c r="O14" s="88"/>
      <c r="P14" s="88" t="s">
        <v>30</v>
      </c>
    </row>
    <row r="17" spans="1:2">
      <c r="B17" s="136" t="s">
        <v>137</v>
      </c>
    </row>
    <row r="18" spans="1:2">
      <c r="B18" s="216" t="s">
        <v>128</v>
      </c>
    </row>
    <row r="19" spans="1:2">
      <c r="A19" s="121" t="s">
        <v>84</v>
      </c>
      <c r="B19" s="216" t="s">
        <v>129</v>
      </c>
    </row>
  </sheetData>
  <mergeCells count="12">
    <mergeCell ref="J7:J8"/>
    <mergeCell ref="K7:K8"/>
    <mergeCell ref="I7:I8"/>
    <mergeCell ref="P7:P8"/>
    <mergeCell ref="B14:E14"/>
    <mergeCell ref="F7:H7"/>
    <mergeCell ref="M7:M8"/>
    <mergeCell ref="B7:C7"/>
    <mergeCell ref="D7:E7"/>
    <mergeCell ref="L7:L8"/>
    <mergeCell ref="O7:O8"/>
    <mergeCell ref="N7:N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98"/>
  <sheetViews>
    <sheetView topLeftCell="A58" workbookViewId="0">
      <selection activeCell="G66" sqref="G66"/>
    </sheetView>
  </sheetViews>
  <sheetFormatPr defaultColWidth="9.140625" defaultRowHeight="15"/>
  <cols>
    <col min="2" max="2" width="62.42578125" style="112" customWidth="1"/>
    <col min="3" max="3" width="50.28515625" customWidth="1"/>
    <col min="4" max="4" width="25.7109375" customWidth="1"/>
    <col min="5" max="5" width="40.42578125" customWidth="1"/>
    <col min="6" max="6" width="18.85546875" customWidth="1"/>
    <col min="7" max="7" width="28.28515625" customWidth="1"/>
    <col min="8" max="8" width="4" hidden="1" customWidth="1"/>
    <col min="9" max="10" width="7.85546875" hidden="1" customWidth="1"/>
    <col min="12" max="12" width="10.5703125" bestFit="1" customWidth="1"/>
  </cols>
  <sheetData>
    <row r="1" spans="1:10" ht="19.5">
      <c r="A1" s="1" t="s">
        <v>144</v>
      </c>
      <c r="B1"/>
      <c r="C1" s="217"/>
      <c r="D1" s="217"/>
      <c r="E1" s="20"/>
      <c r="F1" s="20"/>
      <c r="H1" s="20" t="s">
        <v>91</v>
      </c>
      <c r="I1" s="20" t="s">
        <v>92</v>
      </c>
      <c r="J1" t="s">
        <v>93</v>
      </c>
    </row>
    <row r="2" spans="1:10" ht="17.25">
      <c r="A2" s="92"/>
      <c r="B2" s="90"/>
      <c r="C2" s="217"/>
      <c r="D2" s="217"/>
      <c r="E2" s="20"/>
      <c r="F2" s="20"/>
      <c r="H2" s="20" t="s">
        <v>94</v>
      </c>
      <c r="I2" t="s">
        <v>95</v>
      </c>
      <c r="J2" s="93" t="s">
        <v>96</v>
      </c>
    </row>
    <row r="3" spans="1:10" ht="17.25">
      <c r="A3" s="91" t="s">
        <v>97</v>
      </c>
      <c r="B3" s="90"/>
      <c r="C3" s="217"/>
      <c r="D3" s="217"/>
      <c r="E3" s="20"/>
      <c r="F3" s="20"/>
      <c r="H3" s="20" t="s">
        <v>98</v>
      </c>
      <c r="I3" t="s">
        <v>99</v>
      </c>
      <c r="J3" s="93" t="s">
        <v>100</v>
      </c>
    </row>
    <row r="4" spans="1:10" ht="17.25">
      <c r="A4" s="92"/>
      <c r="B4" s="90"/>
      <c r="C4" s="217"/>
      <c r="D4" s="217"/>
      <c r="E4" s="20"/>
      <c r="F4" s="20"/>
      <c r="H4" s="20" t="s">
        <v>101</v>
      </c>
      <c r="J4" s="93" t="s">
        <v>102</v>
      </c>
    </row>
    <row r="5" spans="1:10" ht="17.25">
      <c r="A5" s="92"/>
      <c r="B5" s="94" t="s">
        <v>145</v>
      </c>
      <c r="C5" s="95" t="s">
        <v>243</v>
      </c>
      <c r="D5" s="217"/>
      <c r="E5" s="20"/>
      <c r="F5" s="20"/>
      <c r="G5" s="20"/>
    </row>
    <row r="6" spans="1:10" ht="30" customHeight="1">
      <c r="A6" s="92"/>
      <c r="B6" s="94" t="s">
        <v>146</v>
      </c>
      <c r="C6" s="218" t="s">
        <v>809</v>
      </c>
      <c r="D6" s="217"/>
      <c r="E6" s="20"/>
      <c r="F6" s="20"/>
      <c r="G6" s="20"/>
    </row>
    <row r="7" spans="1:10" ht="17.25">
      <c r="A7" s="92"/>
      <c r="B7" s="90"/>
      <c r="C7" s="217"/>
      <c r="D7" s="217"/>
      <c r="E7" s="20"/>
      <c r="F7" s="20"/>
      <c r="G7" s="20"/>
    </row>
    <row r="8" spans="1:10" ht="17.25">
      <c r="A8" s="91" t="s">
        <v>103</v>
      </c>
      <c r="B8" s="90"/>
      <c r="C8" s="217"/>
      <c r="D8" s="217"/>
      <c r="E8" s="20"/>
      <c r="F8" s="20"/>
      <c r="G8" s="20"/>
    </row>
    <row r="9" spans="1:10" ht="17.25">
      <c r="A9" s="91"/>
      <c r="B9" s="90"/>
      <c r="C9" s="217"/>
      <c r="D9" s="217"/>
      <c r="E9" s="20"/>
      <c r="F9" s="20"/>
      <c r="G9" s="20"/>
    </row>
    <row r="10" spans="1:10" ht="17.25">
      <c r="A10" s="91"/>
      <c r="B10" s="94" t="s">
        <v>147</v>
      </c>
      <c r="C10" s="95" t="s">
        <v>810</v>
      </c>
      <c r="G10" s="20"/>
    </row>
    <row r="11" spans="1:10" ht="17.25">
      <c r="A11" s="91"/>
      <c r="B11" s="94" t="s">
        <v>148</v>
      </c>
      <c r="C11" s="95"/>
      <c r="G11" s="20"/>
    </row>
    <row r="12" spans="1:10" ht="405">
      <c r="A12" s="91"/>
      <c r="B12" s="96"/>
      <c r="C12" s="219" t="s">
        <v>811</v>
      </c>
      <c r="D12" s="217"/>
      <c r="E12" s="20"/>
      <c r="F12" s="20"/>
      <c r="G12" s="20"/>
    </row>
    <row r="13" spans="1:10" ht="17.25">
      <c r="A13" s="91"/>
      <c r="B13" s="94" t="s">
        <v>104</v>
      </c>
      <c r="C13" s="248">
        <v>2027</v>
      </c>
      <c r="D13" s="217"/>
      <c r="E13" s="20"/>
      <c r="F13" s="20"/>
      <c r="G13" s="20"/>
    </row>
    <row r="14" spans="1:10" ht="17.25">
      <c r="A14" s="91"/>
      <c r="B14" s="94" t="s">
        <v>149</v>
      </c>
      <c r="C14" s="248">
        <v>2031</v>
      </c>
      <c r="D14" s="217"/>
      <c r="E14" s="20"/>
      <c r="F14" s="20"/>
      <c r="G14" s="20"/>
    </row>
    <row r="15" spans="1:10" ht="17.25">
      <c r="A15" s="91"/>
      <c r="B15" s="90"/>
      <c r="C15" s="85"/>
      <c r="D15" s="217"/>
      <c r="E15" s="20"/>
      <c r="F15" s="20"/>
      <c r="G15" s="20"/>
    </row>
    <row r="16" spans="1:10" ht="17.25">
      <c r="A16" s="91" t="s">
        <v>105</v>
      </c>
      <c r="B16" s="90"/>
      <c r="C16" s="85"/>
      <c r="D16" s="217"/>
      <c r="E16" s="20"/>
      <c r="F16" s="20"/>
      <c r="G16" s="20"/>
    </row>
    <row r="17" spans="1:10" ht="27">
      <c r="B17" s="94" t="s">
        <v>150</v>
      </c>
      <c r="C17" s="218" t="s">
        <v>814</v>
      </c>
      <c r="D17" s="217"/>
      <c r="E17" s="20"/>
      <c r="F17" s="20"/>
      <c r="G17" s="20"/>
    </row>
    <row r="18" spans="1:10" ht="17.25">
      <c r="A18" s="91"/>
      <c r="B18" s="94" t="s">
        <v>151</v>
      </c>
      <c r="C18" s="95"/>
      <c r="D18" s="217"/>
      <c r="E18" s="20"/>
      <c r="F18" s="20"/>
      <c r="G18" s="20"/>
    </row>
    <row r="19" spans="1:10" ht="17.25">
      <c r="A19" s="91"/>
      <c r="B19" s="217"/>
      <c r="C19" s="217"/>
      <c r="D19" s="217"/>
      <c r="E19" s="20"/>
      <c r="F19" s="20"/>
      <c r="G19" s="20"/>
    </row>
    <row r="20" spans="1:10" ht="26.25" customHeight="1">
      <c r="A20" s="91"/>
      <c r="B20" s="94" t="s">
        <v>152</v>
      </c>
      <c r="C20" s="98" t="s">
        <v>94</v>
      </c>
      <c r="F20" s="20"/>
      <c r="G20" s="20"/>
    </row>
    <row r="21" spans="1:10" ht="17.25">
      <c r="A21" s="91"/>
      <c r="B21"/>
      <c r="C21" s="99" t="s">
        <v>94</v>
      </c>
      <c r="F21" s="20"/>
      <c r="G21" s="20"/>
    </row>
    <row r="22" spans="1:10" ht="17.25">
      <c r="A22" s="91"/>
      <c r="B22" s="90"/>
      <c r="C22" s="85"/>
      <c r="D22" s="217"/>
      <c r="E22" s="20"/>
      <c r="F22" s="20"/>
      <c r="G22" s="20"/>
    </row>
    <row r="23" spans="1:10" ht="17.25">
      <c r="A23" s="91"/>
      <c r="B23" s="90"/>
      <c r="C23" s="85"/>
      <c r="D23" s="217"/>
      <c r="E23" s="20"/>
      <c r="F23" s="20"/>
      <c r="G23" s="20"/>
    </row>
    <row r="24" spans="1:10" ht="15.75" customHeight="1">
      <c r="A24" s="91" t="s">
        <v>106</v>
      </c>
      <c r="B24"/>
      <c r="C24" s="90"/>
      <c r="D24" s="90"/>
      <c r="E24" s="90"/>
      <c r="F24" s="90"/>
      <c r="G24" s="90"/>
      <c r="H24" s="90"/>
      <c r="I24" s="90"/>
      <c r="J24" s="90"/>
    </row>
    <row r="25" spans="1:10" ht="17.25">
      <c r="B25" s="90"/>
      <c r="C25" s="90"/>
      <c r="D25" s="90"/>
      <c r="E25" s="90"/>
      <c r="F25" s="90"/>
      <c r="G25" s="90"/>
      <c r="H25" s="90"/>
      <c r="I25" s="90"/>
      <c r="J25" s="90"/>
    </row>
    <row r="26" spans="1:10" ht="82.5">
      <c r="B26" s="100" t="s">
        <v>153</v>
      </c>
      <c r="C26" s="100" t="s">
        <v>154</v>
      </c>
      <c r="D26" s="100" t="s">
        <v>155</v>
      </c>
      <c r="E26" s="100" t="s">
        <v>156</v>
      </c>
      <c r="F26" s="90"/>
      <c r="G26" s="90"/>
      <c r="H26" s="90"/>
      <c r="I26" s="90"/>
      <c r="J26" s="90"/>
    </row>
    <row r="27" spans="1:10" ht="233.25" customHeight="1">
      <c r="B27" s="101" t="s">
        <v>102</v>
      </c>
      <c r="C27" s="221" t="s">
        <v>815</v>
      </c>
      <c r="D27" s="101"/>
      <c r="E27" s="221" t="s">
        <v>816</v>
      </c>
      <c r="F27" s="79"/>
      <c r="G27" s="90"/>
      <c r="H27" s="90"/>
      <c r="I27" s="90"/>
      <c r="J27" s="79"/>
    </row>
    <row r="28" spans="1:10" ht="17.25">
      <c r="A28" s="91"/>
      <c r="B28" s="90"/>
      <c r="C28" s="85"/>
      <c r="D28" s="217"/>
      <c r="E28" s="20"/>
      <c r="F28" s="20"/>
      <c r="G28" s="20"/>
    </row>
    <row r="29" spans="1:10" s="222" customFormat="1" ht="20.25" customHeight="1">
      <c r="A29" s="91" t="s">
        <v>107</v>
      </c>
    </row>
    <row r="30" spans="1:10" s="222" customFormat="1" ht="15" customHeight="1"/>
    <row r="31" spans="1:10" s="222" customFormat="1" ht="15" customHeight="1">
      <c r="B31" s="94" t="s">
        <v>157</v>
      </c>
      <c r="C31" s="101" t="s">
        <v>817</v>
      </c>
    </row>
    <row r="32" spans="1:10" s="222" customFormat="1" ht="17.25" customHeight="1"/>
    <row r="33" spans="1:5" s="222" customFormat="1" ht="15" customHeight="1">
      <c r="B33" s="282" t="s">
        <v>158</v>
      </c>
    </row>
    <row r="34" spans="1:5" s="222" customFormat="1" ht="15" customHeight="1">
      <c r="B34" s="282"/>
    </row>
    <row r="35" spans="1:5" s="222" customFormat="1" ht="15" customHeight="1">
      <c r="B35" s="282"/>
      <c r="C35" s="223"/>
    </row>
    <row r="36" spans="1:5" s="222" customFormat="1" ht="256.5">
      <c r="C36" s="224" t="s">
        <v>818</v>
      </c>
    </row>
    <row r="37" spans="1:5" s="222" customFormat="1" ht="13.5" customHeight="1">
      <c r="B37" s="283" t="s">
        <v>159</v>
      </c>
    </row>
    <row r="38" spans="1:5" s="222" customFormat="1" ht="13.5">
      <c r="B38" s="284"/>
    </row>
    <row r="39" spans="1:5" s="222" customFormat="1" ht="13.5">
      <c r="B39" s="285"/>
    </row>
    <row r="40" spans="1:5" s="222" customFormat="1" ht="13.5"/>
    <row r="41" spans="1:5" s="222" customFormat="1" ht="13.5"/>
    <row r="42" spans="1:5" s="222" customFormat="1" ht="15.75">
      <c r="A42" s="91" t="s">
        <v>160</v>
      </c>
    </row>
    <row r="43" spans="1:5" s="222" customFormat="1" ht="13.5"/>
    <row r="44" spans="1:5" s="222" customFormat="1" ht="40.5" customHeight="1">
      <c r="B44" s="286" t="s">
        <v>819</v>
      </c>
      <c r="C44" s="287"/>
      <c r="D44" s="287"/>
      <c r="E44" s="288"/>
    </row>
    <row r="45" spans="1:5" s="222" customFormat="1" ht="15" customHeight="1"/>
    <row r="46" spans="1:5" s="222" customFormat="1" ht="15" customHeight="1">
      <c r="A46" s="91" t="s">
        <v>161</v>
      </c>
    </row>
    <row r="47" spans="1:5" s="222" customFormat="1" ht="15" customHeight="1"/>
    <row r="48" spans="1:5" s="222" customFormat="1" ht="24" customHeight="1">
      <c r="B48" s="286" t="s">
        <v>820</v>
      </c>
      <c r="C48" s="287"/>
      <c r="D48" s="287"/>
      <c r="E48" s="288"/>
    </row>
    <row r="49" spans="1:7" s="222" customFormat="1" ht="15" customHeight="1"/>
    <row r="50" spans="1:7" s="222" customFormat="1" ht="15" customHeight="1">
      <c r="A50" s="91" t="s">
        <v>162</v>
      </c>
    </row>
    <row r="51" spans="1:7" s="222" customFormat="1" ht="15" customHeight="1"/>
    <row r="52" spans="1:7" s="222" customFormat="1" ht="28.5" customHeight="1">
      <c r="B52" s="286" t="s">
        <v>821</v>
      </c>
      <c r="C52" s="287"/>
      <c r="D52" s="287"/>
      <c r="E52" s="288"/>
    </row>
    <row r="53" spans="1:7" s="222" customFormat="1" ht="13.5"/>
    <row r="54" spans="1:7" s="222" customFormat="1" ht="14.25">
      <c r="A54" s="91" t="s">
        <v>108</v>
      </c>
    </row>
    <row r="55" spans="1:7" s="222" customFormat="1" ht="13.5"/>
    <row r="56" spans="1:7" s="222" customFormat="1" ht="15" customHeight="1">
      <c r="B56" s="280" t="s">
        <v>163</v>
      </c>
      <c r="C56" s="280" t="s">
        <v>109</v>
      </c>
      <c r="D56" s="280" t="s">
        <v>41</v>
      </c>
      <c r="E56" s="280" t="s">
        <v>55</v>
      </c>
      <c r="F56" s="280" t="s">
        <v>68</v>
      </c>
      <c r="G56" s="185" t="s">
        <v>164</v>
      </c>
    </row>
    <row r="57" spans="1:7" s="222" customFormat="1" ht="13.5">
      <c r="B57" s="281"/>
      <c r="C57" s="281"/>
      <c r="D57" s="281"/>
      <c r="E57" s="281"/>
      <c r="F57" s="281"/>
      <c r="G57" s="185">
        <f>C14</f>
        <v>2031</v>
      </c>
    </row>
    <row r="58" spans="1:7" ht="40.5">
      <c r="B58" s="225" t="s">
        <v>822</v>
      </c>
      <c r="C58" s="103"/>
      <c r="D58" s="103"/>
      <c r="E58" s="103"/>
      <c r="F58" s="104"/>
      <c r="G58" s="226"/>
    </row>
    <row r="59" spans="1:7">
      <c r="B59" s="102"/>
      <c r="C59" s="103"/>
      <c r="D59" s="103"/>
      <c r="E59" s="103"/>
      <c r="F59" s="104"/>
      <c r="G59" s="226"/>
    </row>
    <row r="60" spans="1:7">
      <c r="B60" s="222"/>
    </row>
    <row r="61" spans="1:7">
      <c r="A61" s="91" t="s">
        <v>110</v>
      </c>
      <c r="B61" s="222"/>
    </row>
    <row r="62" spans="1:7">
      <c r="B62" s="222"/>
    </row>
    <row r="63" spans="1:7" ht="15" customHeight="1">
      <c r="B63" s="280" t="s">
        <v>165</v>
      </c>
      <c r="C63" s="280" t="s">
        <v>111</v>
      </c>
      <c r="D63" s="280" t="s">
        <v>41</v>
      </c>
      <c r="E63" s="280" t="s">
        <v>55</v>
      </c>
      <c r="F63" s="280" t="s">
        <v>68</v>
      </c>
      <c r="G63" s="185" t="s">
        <v>112</v>
      </c>
    </row>
    <row r="64" spans="1:7">
      <c r="B64" s="281"/>
      <c r="C64" s="281"/>
      <c r="D64" s="281"/>
      <c r="E64" s="281"/>
      <c r="F64" s="281"/>
      <c r="G64" s="185">
        <f>C14</f>
        <v>2031</v>
      </c>
    </row>
    <row r="65" spans="1:12" ht="87.75" customHeight="1">
      <c r="B65" s="227" t="s">
        <v>823</v>
      </c>
      <c r="C65" s="185" t="s">
        <v>6</v>
      </c>
      <c r="D65" s="228">
        <f>191275000*1.2</f>
        <v>229530000</v>
      </c>
      <c r="E65" s="228">
        <f>252483000*1.2</f>
        <v>302979600</v>
      </c>
      <c r="F65" s="229">
        <f>344295000*1.2</f>
        <v>413154000</v>
      </c>
      <c r="G65" s="228">
        <f>267785000*1.2</f>
        <v>321342000</v>
      </c>
    </row>
    <row r="66" spans="1:12" ht="16.5">
      <c r="B66" s="230"/>
      <c r="C66" s="185" t="s">
        <v>6</v>
      </c>
      <c r="D66" s="228"/>
      <c r="E66" s="228"/>
      <c r="F66" s="231"/>
      <c r="G66" s="187"/>
    </row>
    <row r="67" spans="1:12">
      <c r="B67" s="108" t="s">
        <v>5</v>
      </c>
      <c r="C67" s="108" t="s">
        <v>6</v>
      </c>
      <c r="D67" s="232">
        <f>SUM(D65:D66)</f>
        <v>229530000</v>
      </c>
      <c r="E67" s="232">
        <f>SUM(E65:E66)</f>
        <v>302979600</v>
      </c>
      <c r="F67" s="232">
        <f>SUM(F65:F66)</f>
        <v>413154000</v>
      </c>
      <c r="G67" s="232">
        <f>SUM(G65:G66)</f>
        <v>321342000</v>
      </c>
      <c r="L67" s="233"/>
    </row>
    <row r="68" spans="1:12">
      <c r="B68"/>
    </row>
    <row r="69" spans="1:12">
      <c r="A69" s="91" t="s">
        <v>113</v>
      </c>
      <c r="B69"/>
    </row>
    <row r="70" spans="1:12">
      <c r="B70"/>
    </row>
    <row r="71" spans="1:12" ht="15" customHeight="1">
      <c r="B71" s="280" t="s">
        <v>166</v>
      </c>
      <c r="C71" s="280" t="s">
        <v>111</v>
      </c>
      <c r="D71" s="280" t="s">
        <v>41</v>
      </c>
      <c r="E71" s="280" t="s">
        <v>55</v>
      </c>
      <c r="F71" s="280" t="s">
        <v>68</v>
      </c>
      <c r="G71" s="185" t="s">
        <v>112</v>
      </c>
    </row>
    <row r="72" spans="1:12">
      <c r="B72" s="281"/>
      <c r="C72" s="281"/>
      <c r="D72" s="281"/>
      <c r="E72" s="281"/>
      <c r="F72" s="281"/>
      <c r="G72" s="185">
        <f>C14</f>
        <v>2031</v>
      </c>
    </row>
    <row r="73" spans="1:12">
      <c r="B73" s="184" t="s">
        <v>114</v>
      </c>
      <c r="C73" s="109" t="s">
        <v>6</v>
      </c>
      <c r="D73" s="232">
        <f>D67</f>
        <v>229530000</v>
      </c>
      <c r="E73" s="232">
        <f>E67</f>
        <v>302979600</v>
      </c>
      <c r="F73" s="232">
        <f>F67</f>
        <v>413154000</v>
      </c>
      <c r="G73" s="232">
        <f>G67</f>
        <v>321342000</v>
      </c>
    </row>
    <row r="74" spans="1:12">
      <c r="B74" s="110" t="s">
        <v>115</v>
      </c>
      <c r="C74" s="109" t="s">
        <v>6</v>
      </c>
      <c r="D74" s="228"/>
      <c r="E74" s="228"/>
      <c r="F74" s="229"/>
      <c r="G74" s="234"/>
    </row>
    <row r="75" spans="1:12" ht="27">
      <c r="B75" s="111" t="s">
        <v>116</v>
      </c>
      <c r="C75" s="109" t="s">
        <v>6</v>
      </c>
      <c r="D75" s="228"/>
      <c r="E75" s="228"/>
      <c r="F75" s="229"/>
      <c r="G75" s="234"/>
    </row>
    <row r="76" spans="1:12">
      <c r="B76" s="110" t="s">
        <v>117</v>
      </c>
      <c r="C76" s="109" t="s">
        <v>6</v>
      </c>
      <c r="D76" s="232">
        <f>SUM(D77:D78)</f>
        <v>229530000</v>
      </c>
      <c r="E76" s="232">
        <f>SUM(E77:E78)</f>
        <v>302979600</v>
      </c>
      <c r="F76" s="232">
        <f>SUM(F77:F78)</f>
        <v>413154000</v>
      </c>
      <c r="G76" s="232">
        <f>SUM(G77:G78)</f>
        <v>321342000</v>
      </c>
    </row>
    <row r="77" spans="1:12">
      <c r="B77" s="103" t="s">
        <v>824</v>
      </c>
      <c r="C77" s="109" t="s">
        <v>6</v>
      </c>
      <c r="D77" s="228">
        <f>+D73</f>
        <v>229530000</v>
      </c>
      <c r="E77" s="228">
        <f>+E73</f>
        <v>302979600</v>
      </c>
      <c r="F77" s="228">
        <f>+F73</f>
        <v>413154000</v>
      </c>
      <c r="G77" s="234">
        <f>+G73</f>
        <v>321342000</v>
      </c>
    </row>
    <row r="78" spans="1:12">
      <c r="B78" s="103"/>
      <c r="C78" s="109" t="s">
        <v>6</v>
      </c>
      <c r="D78" s="228"/>
      <c r="E78" s="228"/>
      <c r="F78" s="229"/>
      <c r="G78" s="234"/>
    </row>
    <row r="79" spans="1:12" ht="27">
      <c r="B79" s="184" t="s">
        <v>118</v>
      </c>
      <c r="C79" s="109" t="s">
        <v>6</v>
      </c>
      <c r="D79" s="232">
        <f>D73-D76-D75</f>
        <v>0</v>
      </c>
      <c r="E79" s="232">
        <f>E73-E76-E75</f>
        <v>0</v>
      </c>
      <c r="F79" s="232">
        <f>F73-F76-F75</f>
        <v>0</v>
      </c>
      <c r="G79" s="232">
        <f>G73-G76-G75</f>
        <v>0</v>
      </c>
    </row>
    <row r="80" spans="1:12">
      <c r="B80"/>
    </row>
    <row r="81" spans="1:5" ht="19.5" customHeight="1">
      <c r="A81" s="91" t="s">
        <v>133</v>
      </c>
      <c r="B81"/>
    </row>
    <row r="82" spans="1:5" ht="21" customHeight="1">
      <c r="B82"/>
    </row>
    <row r="83" spans="1:5">
      <c r="B83" s="184" t="s">
        <v>167</v>
      </c>
      <c r="C83" s="277"/>
      <c r="D83" s="278"/>
      <c r="E83" s="279"/>
    </row>
    <row r="84" spans="1:5">
      <c r="B84"/>
    </row>
    <row r="85" spans="1:5" ht="15.75">
      <c r="A85" s="91" t="s">
        <v>168</v>
      </c>
      <c r="B85" s="117"/>
    </row>
    <row r="86" spans="1:5">
      <c r="B86"/>
    </row>
    <row r="87" spans="1:5">
      <c r="B87" s="184" t="s">
        <v>134</v>
      </c>
      <c r="C87" s="277"/>
      <c r="D87" s="278"/>
      <c r="E87" s="279"/>
    </row>
    <row r="88" spans="1:5">
      <c r="B88" s="184" t="s">
        <v>135</v>
      </c>
      <c r="C88" s="277"/>
      <c r="D88" s="278"/>
      <c r="E88" s="279"/>
    </row>
    <row r="89" spans="1:5" ht="24.75" customHeight="1">
      <c r="A89" s="91" t="s">
        <v>169</v>
      </c>
      <c r="B89"/>
    </row>
    <row r="90" spans="1:5">
      <c r="B90"/>
    </row>
    <row r="91" spans="1:5">
      <c r="B91" s="277"/>
      <c r="C91" s="278"/>
      <c r="D91" s="278"/>
      <c r="E91" s="279"/>
    </row>
    <row r="93" spans="1:5">
      <c r="A93" s="91" t="s">
        <v>136</v>
      </c>
    </row>
    <row r="95" spans="1:5">
      <c r="B95" s="277"/>
      <c r="C95" s="278"/>
      <c r="D95" s="278"/>
      <c r="E95" s="279"/>
    </row>
    <row r="98" spans="2:2">
      <c r="B98" s="136" t="s">
        <v>138</v>
      </c>
    </row>
  </sheetData>
  <mergeCells count="25">
    <mergeCell ref="B33:B35"/>
    <mergeCell ref="B37:B39"/>
    <mergeCell ref="B44:E44"/>
    <mergeCell ref="B48:E48"/>
    <mergeCell ref="B52:E52"/>
    <mergeCell ref="F71:F72"/>
    <mergeCell ref="C83:E83"/>
    <mergeCell ref="F56:F57"/>
    <mergeCell ref="B63:B64"/>
    <mergeCell ref="C63:C64"/>
    <mergeCell ref="D63:D64"/>
    <mergeCell ref="E63:E64"/>
    <mergeCell ref="F63:F64"/>
    <mergeCell ref="B56:B57"/>
    <mergeCell ref="C56:C57"/>
    <mergeCell ref="D56:D57"/>
    <mergeCell ref="E56:E57"/>
    <mergeCell ref="C87:E87"/>
    <mergeCell ref="C88:E88"/>
    <mergeCell ref="B91:E91"/>
    <mergeCell ref="B95:E95"/>
    <mergeCell ref="B71:B72"/>
    <mergeCell ref="C71:C72"/>
    <mergeCell ref="D71:D72"/>
    <mergeCell ref="E71:E72"/>
  </mergeCells>
  <dataValidations count="2">
    <dataValidation type="list" allowBlank="1" showInputMessage="1" showErrorMessage="1" sqref="C20:C21">
      <formula1>$H$2:$H$4</formula1>
    </dataValidation>
    <dataValidation type="list" allowBlank="1" showInputMessage="1" showErrorMessage="1" sqref="B27">
      <formula1>$J$2:$J$4</formula1>
    </dataValidation>
  </dataValidations>
  <hyperlinks>
    <hyperlink ref="C26" location="_ftn1" display="_ftn1"/>
    <hyperlink ref="D26" location="_ftn2" display="_ftn2"/>
    <hyperlink ref="E26" location="_ftn3" display="_ftn3"/>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xdr:col>
                    <xdr:colOff>95250</xdr:colOff>
                    <xdr:row>32</xdr:row>
                    <xdr:rowOff>0</xdr:rowOff>
                  </from>
                  <to>
                    <xdr:col>2</xdr:col>
                    <xdr:colOff>3105150</xdr:colOff>
                    <xdr:row>33</xdr:row>
                    <xdr:rowOff>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2</xdr:col>
                    <xdr:colOff>95250</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2</xdr:col>
                    <xdr:colOff>95250</xdr:colOff>
                    <xdr:row>32</xdr:row>
                    <xdr:rowOff>180975</xdr:rowOff>
                  </from>
                  <to>
                    <xdr:col>4</xdr:col>
                    <xdr:colOff>219075</xdr:colOff>
                    <xdr:row>33</xdr:row>
                    <xdr:rowOff>161925</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2</xdr:col>
                    <xdr:colOff>38100</xdr:colOff>
                    <xdr:row>36</xdr:row>
                    <xdr:rowOff>28575</xdr:rowOff>
                  </from>
                  <to>
                    <xdr:col>11</xdr:col>
                    <xdr:colOff>495300</xdr:colOff>
                    <xdr:row>36</xdr:row>
                    <xdr:rowOff>161925</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2</xdr:col>
                    <xdr:colOff>47625</xdr:colOff>
                    <xdr:row>37</xdr:row>
                    <xdr:rowOff>28575</xdr:rowOff>
                  </from>
                  <to>
                    <xdr:col>12</xdr:col>
                    <xdr:colOff>161925</xdr:colOff>
                    <xdr:row>38</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2</xdr:col>
                    <xdr:colOff>47625</xdr:colOff>
                    <xdr:row>38</xdr:row>
                    <xdr:rowOff>9525</xdr:rowOff>
                  </from>
                  <to>
                    <xdr:col>10</xdr:col>
                    <xdr:colOff>190500</xdr:colOff>
                    <xdr:row>39</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xdr:col>
                    <xdr:colOff>0</xdr:colOff>
                    <xdr:row>11</xdr:row>
                    <xdr:rowOff>0</xdr:rowOff>
                  </from>
                  <to>
                    <xdr:col>1</xdr:col>
                    <xdr:colOff>2933700</xdr:colOff>
                    <xdr:row>12</xdr:row>
                    <xdr:rowOff>28575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2</xdr:col>
                    <xdr:colOff>95250</xdr:colOff>
                    <xdr:row>32</xdr:row>
                    <xdr:rowOff>0</xdr:rowOff>
                  </from>
                  <to>
                    <xdr:col>2</xdr:col>
                    <xdr:colOff>3105150</xdr:colOff>
                    <xdr:row>33</xdr:row>
                    <xdr:rowOff>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2</xdr:col>
                    <xdr:colOff>95250</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2</xdr:col>
                    <xdr:colOff>95250</xdr:colOff>
                    <xdr:row>32</xdr:row>
                    <xdr:rowOff>180975</xdr:rowOff>
                  </from>
                  <to>
                    <xdr:col>4</xdr:col>
                    <xdr:colOff>219075</xdr:colOff>
                    <xdr:row>33</xdr:row>
                    <xdr:rowOff>161925</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2</xdr:col>
                    <xdr:colOff>47625</xdr:colOff>
                    <xdr:row>38</xdr:row>
                    <xdr:rowOff>9525</xdr:rowOff>
                  </from>
                  <to>
                    <xdr:col>10</xdr:col>
                    <xdr:colOff>190500</xdr:colOff>
                    <xdr:row>39</xdr:row>
                    <xdr:rowOff>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xdr:col>
                    <xdr:colOff>0</xdr:colOff>
                    <xdr:row>11</xdr:row>
                    <xdr:rowOff>0</xdr:rowOff>
                  </from>
                  <to>
                    <xdr:col>1</xdr:col>
                    <xdr:colOff>2933700</xdr:colOff>
                    <xdr:row>12</xdr:row>
                    <xdr:rowOff>28575</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2</xdr:col>
                    <xdr:colOff>95250</xdr:colOff>
                    <xdr:row>32</xdr:row>
                    <xdr:rowOff>0</xdr:rowOff>
                  </from>
                  <to>
                    <xdr:col>2</xdr:col>
                    <xdr:colOff>3105150</xdr:colOff>
                    <xdr:row>33</xdr:row>
                    <xdr:rowOff>0</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2</xdr:col>
                    <xdr:colOff>95250</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2</xdr:col>
                    <xdr:colOff>95250</xdr:colOff>
                    <xdr:row>32</xdr:row>
                    <xdr:rowOff>180975</xdr:rowOff>
                  </from>
                  <to>
                    <xdr:col>4</xdr:col>
                    <xdr:colOff>219075</xdr:colOff>
                    <xdr:row>33</xdr:row>
                    <xdr:rowOff>161925</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2</xdr:col>
                    <xdr:colOff>38100</xdr:colOff>
                    <xdr:row>36</xdr:row>
                    <xdr:rowOff>28575</xdr:rowOff>
                  </from>
                  <to>
                    <xdr:col>11</xdr:col>
                    <xdr:colOff>495300</xdr:colOff>
                    <xdr:row>36</xdr:row>
                    <xdr:rowOff>161925</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2</xdr:col>
                    <xdr:colOff>47625</xdr:colOff>
                    <xdr:row>37</xdr:row>
                    <xdr:rowOff>28575</xdr:rowOff>
                  </from>
                  <to>
                    <xdr:col>12</xdr:col>
                    <xdr:colOff>161925</xdr:colOff>
                    <xdr:row>38</xdr:row>
                    <xdr:rowOff>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2</xdr:col>
                    <xdr:colOff>47625</xdr:colOff>
                    <xdr:row>38</xdr:row>
                    <xdr:rowOff>9525</xdr:rowOff>
                  </from>
                  <to>
                    <xdr:col>10</xdr:col>
                    <xdr:colOff>190500</xdr:colOff>
                    <xdr:row>39</xdr:row>
                    <xdr:rowOff>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1</xdr:col>
                    <xdr:colOff>0</xdr:colOff>
                    <xdr:row>11</xdr:row>
                    <xdr:rowOff>0</xdr:rowOff>
                  </from>
                  <to>
                    <xdr:col>1</xdr:col>
                    <xdr:colOff>2933700</xdr:colOff>
                    <xdr:row>12</xdr:row>
                    <xdr:rowOff>28575</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2</xdr:col>
                    <xdr:colOff>95250</xdr:colOff>
                    <xdr:row>32</xdr:row>
                    <xdr:rowOff>0</xdr:rowOff>
                  </from>
                  <to>
                    <xdr:col>2</xdr:col>
                    <xdr:colOff>3105150</xdr:colOff>
                    <xdr:row>33</xdr:row>
                    <xdr:rowOff>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2</xdr:col>
                    <xdr:colOff>95250</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2</xdr:col>
                    <xdr:colOff>95250</xdr:colOff>
                    <xdr:row>32</xdr:row>
                    <xdr:rowOff>180975</xdr:rowOff>
                  </from>
                  <to>
                    <xdr:col>4</xdr:col>
                    <xdr:colOff>219075</xdr:colOff>
                    <xdr:row>33</xdr:row>
                    <xdr:rowOff>161925</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2</xdr:col>
                    <xdr:colOff>47625</xdr:colOff>
                    <xdr:row>38</xdr:row>
                    <xdr:rowOff>9525</xdr:rowOff>
                  </from>
                  <to>
                    <xdr:col>10</xdr:col>
                    <xdr:colOff>190500</xdr:colOff>
                    <xdr:row>39</xdr:row>
                    <xdr:rowOff>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1</xdr:col>
                    <xdr:colOff>0</xdr:colOff>
                    <xdr:row>11</xdr:row>
                    <xdr:rowOff>0</xdr:rowOff>
                  </from>
                  <to>
                    <xdr:col>1</xdr:col>
                    <xdr:colOff>2933700</xdr:colOff>
                    <xdr:row>12</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3"/>
  <sheetViews>
    <sheetView topLeftCell="A64" workbookViewId="0">
      <selection activeCell="B86" sqref="B86"/>
    </sheetView>
  </sheetViews>
  <sheetFormatPr defaultColWidth="9.140625" defaultRowHeight="15"/>
  <cols>
    <col min="2" max="2" width="62.42578125" style="112" customWidth="1"/>
    <col min="3" max="3" width="60" customWidth="1"/>
    <col min="4" max="4" width="25.7109375" customWidth="1"/>
    <col min="5" max="5" width="40.42578125" customWidth="1"/>
    <col min="6" max="6" width="18.85546875" customWidth="1"/>
    <col min="7" max="7" width="28.28515625" customWidth="1"/>
    <col min="8" max="8" width="4" hidden="1" customWidth="1"/>
    <col min="9" max="10" width="7.85546875" hidden="1" customWidth="1"/>
  </cols>
  <sheetData>
    <row r="1" spans="1:10" ht="19.5">
      <c r="A1" s="1" t="s">
        <v>144</v>
      </c>
      <c r="B1"/>
      <c r="C1" s="217"/>
      <c r="D1" s="217"/>
      <c r="E1" s="20"/>
      <c r="F1" s="20"/>
      <c r="H1" s="20" t="s">
        <v>91</v>
      </c>
      <c r="I1" s="20" t="s">
        <v>92</v>
      </c>
      <c r="J1" t="s">
        <v>93</v>
      </c>
    </row>
    <row r="2" spans="1:10" ht="17.25">
      <c r="A2" s="92"/>
      <c r="B2" s="90"/>
      <c r="C2" s="217"/>
      <c r="D2" s="217"/>
      <c r="E2" s="20"/>
      <c r="F2" s="20"/>
      <c r="H2" s="20" t="s">
        <v>94</v>
      </c>
      <c r="I2" t="s">
        <v>95</v>
      </c>
      <c r="J2" s="93" t="s">
        <v>96</v>
      </c>
    </row>
    <row r="3" spans="1:10" ht="17.25">
      <c r="A3" s="91" t="s">
        <v>97</v>
      </c>
      <c r="B3" s="90"/>
      <c r="C3" s="217"/>
      <c r="D3" s="217"/>
      <c r="E3" s="20"/>
      <c r="F3" s="20"/>
      <c r="H3" s="20" t="s">
        <v>98</v>
      </c>
      <c r="I3" t="s">
        <v>99</v>
      </c>
      <c r="J3" s="93" t="s">
        <v>100</v>
      </c>
    </row>
    <row r="4" spans="1:10" ht="17.25">
      <c r="A4" s="92"/>
      <c r="B4" s="90"/>
      <c r="C4" s="217"/>
      <c r="D4" s="217"/>
      <c r="E4" s="20"/>
      <c r="F4" s="20"/>
      <c r="H4" s="20" t="s">
        <v>101</v>
      </c>
      <c r="J4" s="93" t="s">
        <v>102</v>
      </c>
    </row>
    <row r="5" spans="1:10" ht="17.25">
      <c r="A5" s="92"/>
      <c r="B5" s="94" t="s">
        <v>145</v>
      </c>
      <c r="C5" s="95" t="s">
        <v>243</v>
      </c>
      <c r="D5" s="217"/>
      <c r="E5" s="20"/>
      <c r="F5" s="20"/>
      <c r="G5" s="20"/>
    </row>
    <row r="6" spans="1:10" ht="30" customHeight="1">
      <c r="A6" s="92"/>
      <c r="B6" s="94" t="s">
        <v>146</v>
      </c>
      <c r="C6" s="218" t="s">
        <v>809</v>
      </c>
      <c r="D6" s="217"/>
      <c r="E6" s="20"/>
      <c r="F6" s="20"/>
      <c r="G6" s="20"/>
    </row>
    <row r="7" spans="1:10" ht="17.25">
      <c r="A7" s="92"/>
      <c r="B7" s="90"/>
      <c r="C7" s="217"/>
      <c r="D7" s="217"/>
      <c r="E7" s="20"/>
      <c r="F7" s="20"/>
      <c r="G7" s="20"/>
    </row>
    <row r="8" spans="1:10" ht="17.25">
      <c r="A8" s="91" t="s">
        <v>103</v>
      </c>
      <c r="B8" s="90"/>
      <c r="C8" s="217"/>
      <c r="D8" s="217"/>
      <c r="E8" s="20"/>
      <c r="F8" s="20"/>
      <c r="G8" s="20"/>
    </row>
    <row r="9" spans="1:10" ht="17.25">
      <c r="A9" s="91"/>
      <c r="B9" s="90"/>
      <c r="C9" s="217"/>
      <c r="D9" s="217"/>
      <c r="E9" s="20"/>
      <c r="F9" s="20"/>
      <c r="G9" s="20"/>
    </row>
    <row r="10" spans="1:10" ht="17.25">
      <c r="A10" s="91"/>
      <c r="B10" s="94" t="s">
        <v>147</v>
      </c>
      <c r="C10" s="95" t="s">
        <v>810</v>
      </c>
      <c r="G10" s="20"/>
    </row>
    <row r="11" spans="1:10" ht="17.25">
      <c r="A11" s="91"/>
      <c r="B11" s="94" t="s">
        <v>148</v>
      </c>
      <c r="C11" s="95"/>
      <c r="G11" s="20"/>
    </row>
    <row r="12" spans="1:10" ht="337.5">
      <c r="A12" s="91"/>
      <c r="B12" s="96"/>
      <c r="C12" s="219" t="s">
        <v>811</v>
      </c>
      <c r="D12" s="217"/>
      <c r="E12" s="20"/>
      <c r="F12" s="20"/>
      <c r="G12" s="20"/>
    </row>
    <row r="13" spans="1:10" ht="17.25">
      <c r="A13" s="91"/>
      <c r="B13" s="94" t="s">
        <v>104</v>
      </c>
      <c r="C13" s="220" t="s">
        <v>812</v>
      </c>
      <c r="D13" s="217"/>
      <c r="E13" s="20"/>
      <c r="F13" s="20"/>
      <c r="G13" s="20"/>
    </row>
    <row r="14" spans="1:10" ht="17.25">
      <c r="A14" s="91"/>
      <c r="B14" s="94" t="s">
        <v>149</v>
      </c>
      <c r="C14" s="220" t="s">
        <v>813</v>
      </c>
      <c r="D14" s="217"/>
      <c r="E14" s="20"/>
      <c r="F14" s="20"/>
      <c r="G14" s="20"/>
    </row>
    <row r="15" spans="1:10" ht="17.25">
      <c r="A15" s="91"/>
      <c r="B15" s="90"/>
      <c r="C15" s="85"/>
      <c r="D15" s="217"/>
      <c r="E15" s="20"/>
      <c r="F15" s="20"/>
      <c r="G15" s="20"/>
    </row>
    <row r="16" spans="1:10" ht="17.25">
      <c r="A16" s="91" t="s">
        <v>105</v>
      </c>
      <c r="B16" s="90"/>
      <c r="C16" s="85"/>
      <c r="D16" s="217"/>
      <c r="E16" s="20"/>
      <c r="F16" s="20"/>
      <c r="G16" s="20"/>
    </row>
    <row r="17" spans="1:10" ht="17.25">
      <c r="B17" s="94" t="s">
        <v>150</v>
      </c>
      <c r="C17" s="218" t="s">
        <v>825</v>
      </c>
      <c r="D17" s="217"/>
      <c r="E17" s="20"/>
      <c r="F17" s="20"/>
      <c r="G17" s="20"/>
    </row>
    <row r="18" spans="1:10" ht="17.25">
      <c r="A18" s="91"/>
      <c r="B18" s="94" t="s">
        <v>151</v>
      </c>
      <c r="C18" s="95"/>
      <c r="D18" s="217"/>
      <c r="E18" s="20"/>
      <c r="F18" s="20"/>
      <c r="G18" s="20"/>
    </row>
    <row r="19" spans="1:10" ht="17.25">
      <c r="A19" s="91"/>
      <c r="B19" s="217"/>
      <c r="C19" s="217"/>
      <c r="D19" s="217"/>
      <c r="E19" s="20"/>
      <c r="F19" s="20"/>
      <c r="G19" s="20"/>
    </row>
    <row r="20" spans="1:10" ht="26.25" customHeight="1">
      <c r="A20" s="91"/>
      <c r="B20" s="94" t="s">
        <v>152</v>
      </c>
      <c r="C20" s="98" t="s">
        <v>101</v>
      </c>
      <c r="F20" s="20"/>
      <c r="G20" s="20"/>
    </row>
    <row r="21" spans="1:10" ht="17.25">
      <c r="A21" s="91"/>
      <c r="B21"/>
      <c r="C21" s="99"/>
      <c r="F21" s="20"/>
      <c r="G21" s="20"/>
    </row>
    <row r="22" spans="1:10" ht="17.25">
      <c r="A22" s="91"/>
      <c r="B22" s="90"/>
      <c r="C22" s="85"/>
      <c r="D22" s="217"/>
      <c r="E22" s="20"/>
      <c r="F22" s="20"/>
      <c r="G22" s="20"/>
    </row>
    <row r="23" spans="1:10" ht="17.25">
      <c r="A23" s="91"/>
      <c r="B23" s="90"/>
      <c r="C23" s="85"/>
      <c r="D23" s="217"/>
      <c r="E23" s="20"/>
      <c r="F23" s="20"/>
      <c r="G23" s="20"/>
    </row>
    <row r="24" spans="1:10" ht="15.75" customHeight="1">
      <c r="A24" s="91" t="s">
        <v>106</v>
      </c>
      <c r="B24"/>
      <c r="C24" s="90"/>
      <c r="D24" s="90"/>
      <c r="E24" s="90"/>
      <c r="F24" s="90"/>
      <c r="G24" s="90"/>
      <c r="H24" s="90"/>
      <c r="I24" s="90"/>
      <c r="J24" s="90"/>
    </row>
    <row r="25" spans="1:10" ht="17.25">
      <c r="B25" s="90"/>
      <c r="C25" s="90"/>
      <c r="D25" s="90"/>
      <c r="E25" s="90"/>
      <c r="F25" s="90"/>
      <c r="G25" s="90"/>
      <c r="H25" s="90"/>
      <c r="I25" s="90"/>
      <c r="J25" s="90"/>
    </row>
    <row r="26" spans="1:10" ht="82.5">
      <c r="B26" s="100" t="s">
        <v>153</v>
      </c>
      <c r="C26" s="100" t="s">
        <v>154</v>
      </c>
      <c r="D26" s="100" t="s">
        <v>155</v>
      </c>
      <c r="E26" s="100" t="s">
        <v>156</v>
      </c>
      <c r="F26" s="90"/>
      <c r="G26" s="90"/>
      <c r="H26" s="90"/>
      <c r="I26" s="90"/>
      <c r="J26" s="90"/>
    </row>
    <row r="27" spans="1:10" ht="295.14999999999998" customHeight="1">
      <c r="B27" s="101" t="s">
        <v>102</v>
      </c>
      <c r="C27" s="235" t="s">
        <v>826</v>
      </c>
      <c r="D27" s="101"/>
      <c r="E27" s="221" t="s">
        <v>827</v>
      </c>
      <c r="F27" s="79"/>
      <c r="G27" s="90"/>
      <c r="H27" s="90"/>
      <c r="I27" s="90"/>
      <c r="J27" s="79"/>
    </row>
    <row r="28" spans="1:10" ht="17.25">
      <c r="A28" s="91"/>
      <c r="B28" s="90"/>
      <c r="C28" s="85"/>
      <c r="D28" s="217"/>
      <c r="E28" s="20"/>
      <c r="F28" s="20"/>
      <c r="G28" s="20"/>
    </row>
    <row r="29" spans="1:10" s="222" customFormat="1" ht="20.25" customHeight="1">
      <c r="A29" s="91" t="s">
        <v>107</v>
      </c>
    </row>
    <row r="30" spans="1:10" s="222" customFormat="1" ht="15" customHeight="1"/>
    <row r="31" spans="1:10" s="222" customFormat="1" ht="304.89999999999998" customHeight="1">
      <c r="B31" s="94" t="s">
        <v>157</v>
      </c>
      <c r="C31" s="221" t="s">
        <v>828</v>
      </c>
    </row>
    <row r="32" spans="1:10" s="222" customFormat="1" ht="17.25" customHeight="1"/>
    <row r="33" spans="1:5" s="222" customFormat="1" ht="15" customHeight="1">
      <c r="B33" s="282" t="s">
        <v>158</v>
      </c>
    </row>
    <row r="34" spans="1:5" s="222" customFormat="1" ht="15" customHeight="1">
      <c r="B34" s="282"/>
    </row>
    <row r="35" spans="1:5" s="222" customFormat="1" ht="15" customHeight="1">
      <c r="B35" s="282"/>
      <c r="C35" s="223"/>
    </row>
    <row r="36" spans="1:5" s="222" customFormat="1" ht="202.5">
      <c r="C36" s="224" t="s">
        <v>829</v>
      </c>
    </row>
    <row r="37" spans="1:5" s="222" customFormat="1" ht="13.5" customHeight="1">
      <c r="B37" s="283" t="s">
        <v>159</v>
      </c>
    </row>
    <row r="38" spans="1:5" s="222" customFormat="1" ht="13.5">
      <c r="B38" s="284"/>
    </row>
    <row r="39" spans="1:5" s="222" customFormat="1" ht="13.5">
      <c r="B39" s="285"/>
    </row>
    <row r="40" spans="1:5" s="222" customFormat="1" ht="13.5"/>
    <row r="41" spans="1:5" s="222" customFormat="1" ht="13.5"/>
    <row r="42" spans="1:5" s="222" customFormat="1" ht="15.75">
      <c r="A42" s="91" t="s">
        <v>160</v>
      </c>
    </row>
    <row r="43" spans="1:5" s="222" customFormat="1" ht="13.5"/>
    <row r="44" spans="1:5" s="222" customFormat="1" ht="84.6" customHeight="1">
      <c r="B44" s="286" t="s">
        <v>830</v>
      </c>
      <c r="C44" s="287"/>
      <c r="D44" s="287"/>
      <c r="E44" s="288"/>
    </row>
    <row r="45" spans="1:5" s="222" customFormat="1" ht="15" customHeight="1"/>
    <row r="46" spans="1:5" s="222" customFormat="1" ht="15" customHeight="1">
      <c r="A46" s="91" t="s">
        <v>161</v>
      </c>
    </row>
    <row r="47" spans="1:5" s="222" customFormat="1" ht="15" customHeight="1"/>
    <row r="48" spans="1:5" s="222" customFormat="1" ht="168" customHeight="1">
      <c r="B48" s="286" t="s">
        <v>831</v>
      </c>
      <c r="C48" s="287"/>
      <c r="D48" s="287"/>
      <c r="E48" s="288"/>
    </row>
    <row r="49" spans="1:7" s="222" customFormat="1" ht="15" customHeight="1"/>
    <row r="50" spans="1:7" s="222" customFormat="1" ht="15" customHeight="1">
      <c r="A50" s="91" t="s">
        <v>162</v>
      </c>
    </row>
    <row r="51" spans="1:7" s="222" customFormat="1" ht="15" customHeight="1"/>
    <row r="52" spans="1:7" s="222" customFormat="1" ht="189.6" customHeight="1">
      <c r="B52" s="286" t="s">
        <v>832</v>
      </c>
      <c r="C52" s="287"/>
      <c r="D52" s="287"/>
      <c r="E52" s="288"/>
    </row>
    <row r="53" spans="1:7" s="222" customFormat="1" ht="13.5"/>
    <row r="54" spans="1:7" s="222" customFormat="1" ht="14.25">
      <c r="A54" s="91" t="s">
        <v>108</v>
      </c>
    </row>
    <row r="55" spans="1:7" s="222" customFormat="1" ht="13.5"/>
    <row r="56" spans="1:7" s="222" customFormat="1" ht="15" customHeight="1">
      <c r="B56" s="280" t="s">
        <v>163</v>
      </c>
      <c r="C56" s="280" t="s">
        <v>109</v>
      </c>
      <c r="D56" s="280" t="s">
        <v>41</v>
      </c>
      <c r="E56" s="280" t="s">
        <v>55</v>
      </c>
      <c r="F56" s="280" t="s">
        <v>68</v>
      </c>
      <c r="G56" s="185" t="s">
        <v>164</v>
      </c>
    </row>
    <row r="57" spans="1:7" s="222" customFormat="1" ht="13.5">
      <c r="B57" s="281"/>
      <c r="C57" s="281"/>
      <c r="D57" s="281"/>
      <c r="E57" s="281"/>
      <c r="F57" s="281"/>
      <c r="G57" s="185" t="str">
        <f>C14</f>
        <v>2031</v>
      </c>
    </row>
    <row r="58" spans="1:7" ht="40.5">
      <c r="B58" s="225" t="s">
        <v>833</v>
      </c>
      <c r="C58" s="225" t="s">
        <v>834</v>
      </c>
      <c r="D58" s="225">
        <v>0</v>
      </c>
      <c r="E58" s="225">
        <v>5000</v>
      </c>
      <c r="F58" s="236">
        <v>13000</v>
      </c>
      <c r="G58" s="225" t="s">
        <v>835</v>
      </c>
    </row>
    <row r="59" spans="1:7" ht="67.5">
      <c r="B59" s="225" t="s">
        <v>801</v>
      </c>
      <c r="C59" s="225" t="s">
        <v>836</v>
      </c>
      <c r="D59" s="225">
        <v>0</v>
      </c>
      <c r="E59" s="237">
        <v>0.15</v>
      </c>
      <c r="F59" s="238">
        <v>0.3</v>
      </c>
      <c r="G59" s="237">
        <v>0.4</v>
      </c>
    </row>
    <row r="60" spans="1:7">
      <c r="B60" s="225" t="s">
        <v>837</v>
      </c>
      <c r="C60" s="225" t="s">
        <v>836</v>
      </c>
      <c r="D60" s="225">
        <v>0</v>
      </c>
      <c r="E60" s="237">
        <v>0.2</v>
      </c>
      <c r="F60" s="237">
        <v>0.5</v>
      </c>
      <c r="G60" s="237">
        <v>1</v>
      </c>
    </row>
    <row r="61" spans="1:7" ht="40.5">
      <c r="B61" s="225" t="s">
        <v>838</v>
      </c>
      <c r="C61" s="225" t="s">
        <v>836</v>
      </c>
      <c r="D61" s="225" t="s">
        <v>839</v>
      </c>
      <c r="E61" s="225" t="s">
        <v>839</v>
      </c>
      <c r="F61" s="225" t="s">
        <v>840</v>
      </c>
      <c r="G61" s="225" t="s">
        <v>841</v>
      </c>
    </row>
    <row r="62" spans="1:7">
      <c r="B62" s="225" t="s">
        <v>842</v>
      </c>
      <c r="C62" s="225" t="s">
        <v>843</v>
      </c>
      <c r="D62" s="237">
        <v>0.93</v>
      </c>
      <c r="E62" s="237">
        <v>0.93</v>
      </c>
      <c r="F62" s="237">
        <v>0.97</v>
      </c>
      <c r="G62" s="237">
        <v>1</v>
      </c>
    </row>
    <row r="63" spans="1:7">
      <c r="B63" s="222"/>
    </row>
    <row r="64" spans="1:7">
      <c r="A64" s="91" t="s">
        <v>110</v>
      </c>
      <c r="B64" s="222"/>
    </row>
    <row r="65" spans="1:7">
      <c r="B65" s="222"/>
    </row>
    <row r="66" spans="1:7" ht="15" customHeight="1">
      <c r="B66" s="280" t="s">
        <v>165</v>
      </c>
      <c r="C66" s="280" t="s">
        <v>111</v>
      </c>
      <c r="D66" s="280" t="s">
        <v>41</v>
      </c>
      <c r="E66" s="280" t="s">
        <v>55</v>
      </c>
      <c r="F66" s="280" t="s">
        <v>68</v>
      </c>
      <c r="G66" s="185" t="s">
        <v>112</v>
      </c>
    </row>
    <row r="67" spans="1:7">
      <c r="B67" s="281"/>
      <c r="C67" s="281"/>
      <c r="D67" s="281"/>
      <c r="E67" s="281"/>
      <c r="F67" s="281"/>
      <c r="G67" s="185" t="str">
        <f>C14</f>
        <v>2031</v>
      </c>
    </row>
    <row r="68" spans="1:7" ht="111">
      <c r="B68" s="239" t="s">
        <v>844</v>
      </c>
      <c r="C68" s="185" t="s">
        <v>6</v>
      </c>
      <c r="D68" s="228">
        <v>0</v>
      </c>
      <c r="E68" s="228">
        <f>210402.5*1000*1.2</f>
        <v>252483000</v>
      </c>
      <c r="F68" s="229">
        <f>3153742.2*1000*1.2</f>
        <v>3784490640</v>
      </c>
      <c r="G68" s="228">
        <f>1576871.1*1000*1.2</f>
        <v>1892245320</v>
      </c>
    </row>
    <row r="69" spans="1:7" ht="71.25" customHeight="1">
      <c r="B69" s="240" t="s">
        <v>845</v>
      </c>
      <c r="C69" s="185" t="s">
        <v>6</v>
      </c>
      <c r="D69" s="228">
        <v>0</v>
      </c>
      <c r="E69" s="228">
        <v>0</v>
      </c>
      <c r="F69" s="229">
        <f>38255000*1.2</f>
        <v>45906000</v>
      </c>
      <c r="G69" s="228">
        <v>0</v>
      </c>
    </row>
    <row r="70" spans="1:7" ht="64.900000000000006" customHeight="1">
      <c r="B70" s="240" t="s">
        <v>846</v>
      </c>
      <c r="C70" s="185" t="s">
        <v>6</v>
      </c>
      <c r="D70" s="228">
        <v>0</v>
      </c>
      <c r="E70" s="228">
        <f>382550*1000*1.2</f>
        <v>459060000</v>
      </c>
      <c r="F70" s="229">
        <f>1683220*1000*1.2</f>
        <v>2019864000</v>
      </c>
      <c r="G70" s="228">
        <f>719194000*1.2</f>
        <v>863032800</v>
      </c>
    </row>
    <row r="71" spans="1:7">
      <c r="B71" s="108" t="s">
        <v>5</v>
      </c>
      <c r="C71" s="108" t="s">
        <v>6</v>
      </c>
      <c r="D71" s="108">
        <f>SUM(D68:D70)</f>
        <v>0</v>
      </c>
      <c r="E71" s="232">
        <f>SUM(E68:E70)</f>
        <v>711543000</v>
      </c>
      <c r="F71" s="232">
        <f>SUM(F68:F70)</f>
        <v>5850260640</v>
      </c>
      <c r="G71" s="232">
        <f>SUM(G68:G70)</f>
        <v>2755278120</v>
      </c>
    </row>
    <row r="72" spans="1:7">
      <c r="B72"/>
    </row>
    <row r="73" spans="1:7">
      <c r="A73" s="91" t="s">
        <v>113</v>
      </c>
      <c r="B73"/>
    </row>
    <row r="74" spans="1:7">
      <c r="B74"/>
    </row>
    <row r="75" spans="1:7" ht="15" customHeight="1">
      <c r="B75" s="280" t="s">
        <v>166</v>
      </c>
      <c r="C75" s="280" t="s">
        <v>111</v>
      </c>
      <c r="D75" s="280" t="s">
        <v>41</v>
      </c>
      <c r="E75" s="280" t="s">
        <v>55</v>
      </c>
      <c r="F75" s="280" t="s">
        <v>68</v>
      </c>
      <c r="G75" s="185" t="s">
        <v>112</v>
      </c>
    </row>
    <row r="76" spans="1:7">
      <c r="B76" s="281"/>
      <c r="C76" s="281"/>
      <c r="D76" s="281"/>
      <c r="E76" s="281"/>
      <c r="F76" s="281"/>
      <c r="G76" s="185" t="str">
        <f>C14</f>
        <v>2031</v>
      </c>
    </row>
    <row r="77" spans="1:7">
      <c r="B77" s="184" t="s">
        <v>114</v>
      </c>
      <c r="C77" s="109" t="s">
        <v>6</v>
      </c>
      <c r="D77" s="232">
        <f>D71</f>
        <v>0</v>
      </c>
      <c r="E77" s="232">
        <f>E71</f>
        <v>711543000</v>
      </c>
      <c r="F77" s="232">
        <f>F71</f>
        <v>5850260640</v>
      </c>
      <c r="G77" s="232">
        <f>G71</f>
        <v>2755278120</v>
      </c>
    </row>
    <row r="78" spans="1:7">
      <c r="B78" s="110" t="s">
        <v>115</v>
      </c>
      <c r="C78" s="109" t="s">
        <v>6</v>
      </c>
      <c r="D78" s="228"/>
      <c r="E78" s="228"/>
      <c r="F78" s="229"/>
      <c r="G78" s="234"/>
    </row>
    <row r="79" spans="1:7" ht="27">
      <c r="B79" s="111" t="s">
        <v>116</v>
      </c>
      <c r="C79" s="109" t="s">
        <v>6</v>
      </c>
      <c r="D79" s="228"/>
      <c r="E79" s="228"/>
      <c r="F79" s="229"/>
      <c r="G79" s="234"/>
    </row>
    <row r="80" spans="1:7">
      <c r="B80" s="110" t="s">
        <v>117</v>
      </c>
      <c r="C80" s="109" t="s">
        <v>6</v>
      </c>
      <c r="D80" s="232">
        <f>SUM(D81:D82)</f>
        <v>0</v>
      </c>
      <c r="E80" s="232">
        <f>SUM(E81:E82)</f>
        <v>711543000</v>
      </c>
      <c r="F80" s="232">
        <f>SUM(F81:F82)</f>
        <v>5850260640</v>
      </c>
      <c r="G80" s="232">
        <f>SUM(G81:G82)</f>
        <v>2755278120</v>
      </c>
    </row>
    <row r="81" spans="1:7">
      <c r="B81" s="103" t="s">
        <v>824</v>
      </c>
      <c r="C81" s="109" t="s">
        <v>6</v>
      </c>
      <c r="D81" s="228"/>
      <c r="E81" s="228">
        <f>+E77</f>
        <v>711543000</v>
      </c>
      <c r="F81" s="228">
        <f>+F77</f>
        <v>5850260640</v>
      </c>
      <c r="G81" s="228">
        <f>+G77</f>
        <v>2755278120</v>
      </c>
    </row>
    <row r="82" spans="1:7">
      <c r="B82" s="103"/>
      <c r="C82" s="109" t="s">
        <v>6</v>
      </c>
      <c r="D82" s="228"/>
      <c r="E82" s="228"/>
      <c r="F82" s="229"/>
      <c r="G82" s="234"/>
    </row>
    <row r="83" spans="1:7" ht="27">
      <c r="B83" s="184" t="s">
        <v>118</v>
      </c>
      <c r="C83" s="109" t="s">
        <v>6</v>
      </c>
      <c r="D83" s="232">
        <f>D77-D80-D79</f>
        <v>0</v>
      </c>
      <c r="E83" s="232">
        <f>E77-E80-E79</f>
        <v>0</v>
      </c>
      <c r="F83" s="232">
        <f>F77-F80-F79</f>
        <v>0</v>
      </c>
      <c r="G83" s="232">
        <f>G77-G80-G79</f>
        <v>0</v>
      </c>
    </row>
    <row r="84" spans="1:7">
      <c r="B84"/>
    </row>
    <row r="85" spans="1:7" ht="19.5" customHeight="1">
      <c r="A85" s="91" t="s">
        <v>133</v>
      </c>
      <c r="B85"/>
    </row>
    <row r="86" spans="1:7" ht="21" customHeight="1">
      <c r="B86"/>
    </row>
    <row r="87" spans="1:7" ht="73.900000000000006" customHeight="1">
      <c r="B87" s="184" t="s">
        <v>167</v>
      </c>
      <c r="C87" s="289" t="s">
        <v>847</v>
      </c>
      <c r="D87" s="290"/>
      <c r="E87" s="291"/>
    </row>
    <row r="88" spans="1:7">
      <c r="B88"/>
    </row>
    <row r="89" spans="1:7" ht="15.75">
      <c r="A89" s="91" t="s">
        <v>168</v>
      </c>
      <c r="B89" s="117"/>
    </row>
    <row r="90" spans="1:7">
      <c r="B90"/>
    </row>
    <row r="91" spans="1:7" ht="143.25" customHeight="1">
      <c r="B91" s="184" t="s">
        <v>134</v>
      </c>
      <c r="C91" s="289" t="s">
        <v>848</v>
      </c>
      <c r="D91" s="290"/>
      <c r="E91" s="291"/>
    </row>
    <row r="92" spans="1:7" ht="123" customHeight="1">
      <c r="B92" s="184" t="s">
        <v>849</v>
      </c>
      <c r="C92" s="289" t="s">
        <v>850</v>
      </c>
      <c r="D92" s="290"/>
      <c r="E92" s="291"/>
    </row>
    <row r="93" spans="1:7" ht="86.25" customHeight="1">
      <c r="B93" s="184" t="s">
        <v>851</v>
      </c>
      <c r="C93" s="292" t="s">
        <v>852</v>
      </c>
      <c r="D93" s="293"/>
      <c r="E93" s="294"/>
    </row>
    <row r="94" spans="1:7" ht="24.75" customHeight="1">
      <c r="A94" s="91" t="s">
        <v>169</v>
      </c>
      <c r="B94"/>
    </row>
    <row r="95" spans="1:7">
      <c r="B95"/>
    </row>
    <row r="96" spans="1:7" ht="116.25" customHeight="1">
      <c r="B96" s="289" t="s">
        <v>853</v>
      </c>
      <c r="C96" s="290"/>
      <c r="D96" s="290"/>
      <c r="E96" s="291"/>
    </row>
    <row r="98" spans="1:5">
      <c r="A98" s="91" t="s">
        <v>136</v>
      </c>
    </row>
    <row r="100" spans="1:5">
      <c r="B100" s="277"/>
      <c r="C100" s="278"/>
      <c r="D100" s="278"/>
      <c r="E100" s="279"/>
    </row>
    <row r="103" spans="1:5">
      <c r="B103" s="136" t="s">
        <v>138</v>
      </c>
    </row>
  </sheetData>
  <mergeCells count="26">
    <mergeCell ref="F56:F57"/>
    <mergeCell ref="B56:B57"/>
    <mergeCell ref="C56:C57"/>
    <mergeCell ref="D56:D57"/>
    <mergeCell ref="E56:E57"/>
    <mergeCell ref="B33:B35"/>
    <mergeCell ref="B37:B39"/>
    <mergeCell ref="B44:E44"/>
    <mergeCell ref="B48:E48"/>
    <mergeCell ref="B52:E52"/>
    <mergeCell ref="B96:E96"/>
    <mergeCell ref="B100:E100"/>
    <mergeCell ref="F66:F67"/>
    <mergeCell ref="B75:B76"/>
    <mergeCell ref="C75:C76"/>
    <mergeCell ref="D75:D76"/>
    <mergeCell ref="E75:E76"/>
    <mergeCell ref="F75:F76"/>
    <mergeCell ref="B66:B67"/>
    <mergeCell ref="C66:C67"/>
    <mergeCell ref="D66:D67"/>
    <mergeCell ref="E66:E67"/>
    <mergeCell ref="C87:E87"/>
    <mergeCell ref="C91:E91"/>
    <mergeCell ref="C92:E92"/>
    <mergeCell ref="C93:E93"/>
  </mergeCells>
  <dataValidations count="2">
    <dataValidation type="list" allowBlank="1" showInputMessage="1" showErrorMessage="1" sqref="B27">
      <formula1>$J$2:$J$4</formula1>
    </dataValidation>
    <dataValidation type="list" allowBlank="1" showInputMessage="1" showErrorMessage="1" sqref="C20:C21">
      <formula1>$H$2:$H$4</formula1>
    </dataValidation>
  </dataValidations>
  <hyperlinks>
    <hyperlink ref="C26" location="_ftn1" display="_ftn1"/>
    <hyperlink ref="D26" location="_ftn2" display="_ftn2"/>
    <hyperlink ref="E26" location="_ftn3" display="_ftn3"/>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5914" r:id="rId4" name="Check Box 74">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35915" r:id="rId5" name="Check Box 75">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35916" r:id="rId6" name="Check Box 76">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35917" r:id="rId7" name="Check Box 77">
              <controlPr defaultSize="0" autoFill="0" autoLine="0" autoPict="0">
                <anchor moveWithCells="1">
                  <from>
                    <xdr:col>2</xdr:col>
                    <xdr:colOff>38100</xdr:colOff>
                    <xdr:row>36</xdr:row>
                    <xdr:rowOff>28575</xdr:rowOff>
                  </from>
                  <to>
                    <xdr:col>10</xdr:col>
                    <xdr:colOff>457200</xdr:colOff>
                    <xdr:row>36</xdr:row>
                    <xdr:rowOff>161925</xdr:rowOff>
                  </to>
                </anchor>
              </controlPr>
            </control>
          </mc:Choice>
        </mc:AlternateContent>
        <mc:AlternateContent xmlns:mc="http://schemas.openxmlformats.org/markup-compatibility/2006">
          <mc:Choice Requires="x14">
            <control shapeId="35918" r:id="rId8" name="Check Box 78">
              <controlPr defaultSize="0" autoFill="0" autoLine="0" autoPict="0">
                <anchor moveWithCells="1">
                  <from>
                    <xdr:col>2</xdr:col>
                    <xdr:colOff>47625</xdr:colOff>
                    <xdr:row>37</xdr:row>
                    <xdr:rowOff>28575</xdr:rowOff>
                  </from>
                  <to>
                    <xdr:col>11</xdr:col>
                    <xdr:colOff>219075</xdr:colOff>
                    <xdr:row>38</xdr:row>
                    <xdr:rowOff>0</xdr:rowOff>
                  </to>
                </anchor>
              </controlPr>
            </control>
          </mc:Choice>
        </mc:AlternateContent>
        <mc:AlternateContent xmlns:mc="http://schemas.openxmlformats.org/markup-compatibility/2006">
          <mc:Choice Requires="x14">
            <control shapeId="35919" r:id="rId9" name="Check Box 79">
              <controlPr defaultSize="0" autoFill="0" autoLine="0" autoPict="0">
                <anchor moveWithCells="1">
                  <from>
                    <xdr:col>2</xdr:col>
                    <xdr:colOff>47625</xdr:colOff>
                    <xdr:row>38</xdr:row>
                    <xdr:rowOff>9525</xdr:rowOff>
                  </from>
                  <to>
                    <xdr:col>6</xdr:col>
                    <xdr:colOff>1466850</xdr:colOff>
                    <xdr:row>39</xdr:row>
                    <xdr:rowOff>0</xdr:rowOff>
                  </to>
                </anchor>
              </controlPr>
            </control>
          </mc:Choice>
        </mc:AlternateContent>
        <mc:AlternateContent xmlns:mc="http://schemas.openxmlformats.org/markup-compatibility/2006">
          <mc:Choice Requires="x14">
            <control shapeId="35920" r:id="rId10" name="Check Box 80">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35921" r:id="rId11" name="Check Box 81">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35922" r:id="rId12" name="Check Box 82">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35923" r:id="rId13" name="Check Box 83">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35924" r:id="rId14" name="Check Box 84">
              <controlPr defaultSize="0" autoFill="0" autoLine="0" autoPict="0">
                <anchor moveWithCells="1">
                  <from>
                    <xdr:col>2</xdr:col>
                    <xdr:colOff>47625</xdr:colOff>
                    <xdr:row>38</xdr:row>
                    <xdr:rowOff>9525</xdr:rowOff>
                  </from>
                  <to>
                    <xdr:col>6</xdr:col>
                    <xdr:colOff>1466850</xdr:colOff>
                    <xdr:row>39</xdr:row>
                    <xdr:rowOff>0</xdr:rowOff>
                  </to>
                </anchor>
              </controlPr>
            </control>
          </mc:Choice>
        </mc:AlternateContent>
        <mc:AlternateContent xmlns:mc="http://schemas.openxmlformats.org/markup-compatibility/2006">
          <mc:Choice Requires="x14">
            <control shapeId="35925" r:id="rId15" name="Check Box 85">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35926" r:id="rId16" name="Check Box 86">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35927" r:id="rId17" name="Check Box 87">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35928" r:id="rId18" name="Check Box 88">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35929" r:id="rId19" name="Check Box 89">
              <controlPr defaultSize="0" autoFill="0" autoLine="0" autoPict="0">
                <anchor moveWithCells="1">
                  <from>
                    <xdr:col>2</xdr:col>
                    <xdr:colOff>38100</xdr:colOff>
                    <xdr:row>36</xdr:row>
                    <xdr:rowOff>28575</xdr:rowOff>
                  </from>
                  <to>
                    <xdr:col>10</xdr:col>
                    <xdr:colOff>457200</xdr:colOff>
                    <xdr:row>36</xdr:row>
                    <xdr:rowOff>161925</xdr:rowOff>
                  </to>
                </anchor>
              </controlPr>
            </control>
          </mc:Choice>
        </mc:AlternateContent>
        <mc:AlternateContent xmlns:mc="http://schemas.openxmlformats.org/markup-compatibility/2006">
          <mc:Choice Requires="x14">
            <control shapeId="35930" r:id="rId20" name="Check Box 90">
              <controlPr defaultSize="0" autoFill="0" autoLine="0" autoPict="0">
                <anchor moveWithCells="1">
                  <from>
                    <xdr:col>2</xdr:col>
                    <xdr:colOff>47625</xdr:colOff>
                    <xdr:row>37</xdr:row>
                    <xdr:rowOff>28575</xdr:rowOff>
                  </from>
                  <to>
                    <xdr:col>11</xdr:col>
                    <xdr:colOff>219075</xdr:colOff>
                    <xdr:row>38</xdr:row>
                    <xdr:rowOff>0</xdr:rowOff>
                  </to>
                </anchor>
              </controlPr>
            </control>
          </mc:Choice>
        </mc:AlternateContent>
        <mc:AlternateContent xmlns:mc="http://schemas.openxmlformats.org/markup-compatibility/2006">
          <mc:Choice Requires="x14">
            <control shapeId="35931" r:id="rId21" name="Check Box 91">
              <controlPr defaultSize="0" autoFill="0" autoLine="0" autoPict="0">
                <anchor moveWithCells="1">
                  <from>
                    <xdr:col>2</xdr:col>
                    <xdr:colOff>47625</xdr:colOff>
                    <xdr:row>38</xdr:row>
                    <xdr:rowOff>9525</xdr:rowOff>
                  </from>
                  <to>
                    <xdr:col>6</xdr:col>
                    <xdr:colOff>1466850</xdr:colOff>
                    <xdr:row>39</xdr:row>
                    <xdr:rowOff>0</xdr:rowOff>
                  </to>
                </anchor>
              </controlPr>
            </control>
          </mc:Choice>
        </mc:AlternateContent>
        <mc:AlternateContent xmlns:mc="http://schemas.openxmlformats.org/markup-compatibility/2006">
          <mc:Choice Requires="x14">
            <control shapeId="35932" r:id="rId22" name="Check Box 92">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35933" r:id="rId23" name="Check Box 93">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35934" r:id="rId24" name="Check Box 94">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35935" r:id="rId25" name="Check Box 95">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35936" r:id="rId26" name="Check Box 96">
              <controlPr defaultSize="0" autoFill="0" autoLine="0" autoPict="0">
                <anchor moveWithCells="1">
                  <from>
                    <xdr:col>2</xdr:col>
                    <xdr:colOff>47625</xdr:colOff>
                    <xdr:row>38</xdr:row>
                    <xdr:rowOff>9525</xdr:rowOff>
                  </from>
                  <to>
                    <xdr:col>6</xdr:col>
                    <xdr:colOff>1466850</xdr:colOff>
                    <xdr:row>39</xdr:row>
                    <xdr:rowOff>0</xdr:rowOff>
                  </to>
                </anchor>
              </controlPr>
            </control>
          </mc:Choice>
        </mc:AlternateContent>
        <mc:AlternateContent xmlns:mc="http://schemas.openxmlformats.org/markup-compatibility/2006">
          <mc:Choice Requires="x14">
            <control shapeId="35937" r:id="rId27" name="Check Box 97">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13"/>
  <sheetViews>
    <sheetView topLeftCell="A19" workbookViewId="0">
      <selection activeCell="D27" sqref="D27"/>
    </sheetView>
  </sheetViews>
  <sheetFormatPr defaultColWidth="9.140625" defaultRowHeight="15"/>
  <cols>
    <col min="2" max="2" width="62.42578125" style="112" customWidth="1"/>
    <col min="3" max="3" width="60" customWidth="1"/>
    <col min="4" max="4" width="25.7109375" customWidth="1"/>
    <col min="5" max="5" width="34.85546875" customWidth="1"/>
    <col min="6" max="6" width="18.85546875" customWidth="1"/>
    <col min="7" max="7" width="28.28515625" customWidth="1"/>
    <col min="8" max="8" width="4" hidden="1" customWidth="1"/>
    <col min="9" max="10" width="7.85546875" hidden="1" customWidth="1"/>
  </cols>
  <sheetData>
    <row r="1" spans="1:10" ht="19.5">
      <c r="A1" s="1" t="s">
        <v>144</v>
      </c>
      <c r="B1"/>
      <c r="C1" s="217"/>
      <c r="D1" s="217"/>
      <c r="E1" s="20"/>
      <c r="F1" s="20"/>
      <c r="H1" s="20" t="s">
        <v>91</v>
      </c>
      <c r="I1" s="20" t="s">
        <v>92</v>
      </c>
      <c r="J1" t="s">
        <v>93</v>
      </c>
    </row>
    <row r="2" spans="1:10" ht="17.25">
      <c r="A2" s="92"/>
      <c r="B2" s="90"/>
      <c r="C2" s="217"/>
      <c r="D2" s="217"/>
      <c r="E2" s="20"/>
      <c r="F2" s="20"/>
      <c r="H2" s="20" t="s">
        <v>94</v>
      </c>
      <c r="I2" t="s">
        <v>95</v>
      </c>
      <c r="J2" s="93" t="s">
        <v>96</v>
      </c>
    </row>
    <row r="3" spans="1:10" ht="17.25">
      <c r="A3" s="91" t="s">
        <v>97</v>
      </c>
      <c r="B3" s="90"/>
      <c r="C3" s="217"/>
      <c r="D3" s="217"/>
      <c r="E3" s="20"/>
      <c r="F3" s="20"/>
      <c r="H3" s="20" t="s">
        <v>98</v>
      </c>
      <c r="I3" t="s">
        <v>99</v>
      </c>
      <c r="J3" s="93" t="s">
        <v>100</v>
      </c>
    </row>
    <row r="4" spans="1:10" ht="17.25">
      <c r="A4" s="92"/>
      <c r="B4" s="90"/>
      <c r="C4" s="217"/>
      <c r="D4" s="217"/>
      <c r="E4" s="20"/>
      <c r="F4" s="20"/>
      <c r="H4" s="20" t="s">
        <v>101</v>
      </c>
      <c r="J4" s="93" t="s">
        <v>102</v>
      </c>
    </row>
    <row r="5" spans="1:10" ht="17.25">
      <c r="A5" s="92"/>
      <c r="B5" s="94" t="s">
        <v>145</v>
      </c>
      <c r="C5" s="95" t="s">
        <v>243</v>
      </c>
      <c r="D5" s="217"/>
      <c r="E5" s="20"/>
      <c r="F5" s="20"/>
      <c r="G5" s="20"/>
    </row>
    <row r="6" spans="1:10" ht="30" customHeight="1">
      <c r="A6" s="92"/>
      <c r="B6" s="94" t="s">
        <v>146</v>
      </c>
      <c r="C6" s="218" t="s">
        <v>809</v>
      </c>
      <c r="D6" s="217"/>
      <c r="E6" s="20"/>
      <c r="F6" s="20"/>
      <c r="G6" s="20"/>
    </row>
    <row r="7" spans="1:10" ht="17.25">
      <c r="A7" s="92"/>
      <c r="B7" s="90"/>
      <c r="C7" s="217"/>
      <c r="D7" s="217"/>
      <c r="E7" s="20"/>
      <c r="F7" s="20"/>
      <c r="G7" s="20"/>
    </row>
    <row r="8" spans="1:10" ht="17.25">
      <c r="A8" s="91" t="s">
        <v>103</v>
      </c>
      <c r="B8" s="90"/>
      <c r="C8" s="217"/>
      <c r="D8" s="217"/>
      <c r="E8" s="20"/>
      <c r="F8" s="20"/>
      <c r="G8" s="20"/>
    </row>
    <row r="9" spans="1:10" ht="17.25">
      <c r="A9" s="91"/>
      <c r="B9" s="90"/>
      <c r="C9" s="217"/>
      <c r="D9" s="217"/>
      <c r="E9" s="20"/>
      <c r="F9" s="20"/>
      <c r="G9" s="20"/>
    </row>
    <row r="10" spans="1:10" ht="17.25">
      <c r="A10" s="91"/>
      <c r="B10" s="94" t="s">
        <v>147</v>
      </c>
      <c r="C10" s="95" t="s">
        <v>810</v>
      </c>
      <c r="G10" s="20"/>
    </row>
    <row r="11" spans="1:10" ht="17.25">
      <c r="A11" s="91"/>
      <c r="B11" s="94" t="s">
        <v>148</v>
      </c>
      <c r="C11" s="95"/>
      <c r="G11" s="20"/>
    </row>
    <row r="12" spans="1:10" ht="337.5">
      <c r="A12" s="91"/>
      <c r="B12" s="96"/>
      <c r="C12" s="219" t="s">
        <v>811</v>
      </c>
      <c r="D12" s="217"/>
      <c r="E12" s="20"/>
      <c r="F12" s="20"/>
      <c r="G12" s="20"/>
    </row>
    <row r="13" spans="1:10" ht="17.25">
      <c r="A13" s="91"/>
      <c r="B13" s="94" t="s">
        <v>104</v>
      </c>
      <c r="C13" s="220" t="s">
        <v>812</v>
      </c>
      <c r="D13" s="217"/>
      <c r="E13" s="20"/>
      <c r="F13" s="20"/>
      <c r="G13" s="20"/>
    </row>
    <row r="14" spans="1:10" ht="17.25">
      <c r="A14" s="91"/>
      <c r="B14" s="94" t="s">
        <v>149</v>
      </c>
      <c r="C14" s="220" t="s">
        <v>813</v>
      </c>
      <c r="D14" s="217"/>
      <c r="E14" s="20"/>
      <c r="F14" s="20"/>
      <c r="G14" s="20"/>
    </row>
    <row r="15" spans="1:10" ht="17.25">
      <c r="A15" s="91"/>
      <c r="B15" s="90"/>
      <c r="C15" s="85"/>
      <c r="D15" s="217"/>
      <c r="E15" s="20"/>
      <c r="F15" s="20"/>
      <c r="G15" s="20"/>
    </row>
    <row r="16" spans="1:10" ht="17.25">
      <c r="A16" s="91" t="s">
        <v>105</v>
      </c>
      <c r="B16" s="90"/>
      <c r="C16" s="85"/>
      <c r="D16" s="217"/>
      <c r="E16" s="20"/>
      <c r="F16" s="20"/>
      <c r="G16" s="20"/>
    </row>
    <row r="17" spans="1:10" ht="27">
      <c r="B17" s="94" t="s">
        <v>150</v>
      </c>
      <c r="C17" s="218" t="s">
        <v>854</v>
      </c>
      <c r="D17" s="217"/>
      <c r="E17" s="20"/>
      <c r="F17" s="20"/>
      <c r="G17" s="20"/>
    </row>
    <row r="18" spans="1:10" ht="17.25">
      <c r="A18" s="91"/>
      <c r="B18" s="94" t="s">
        <v>151</v>
      </c>
      <c r="C18" s="95"/>
      <c r="D18" s="217"/>
      <c r="E18" s="20"/>
      <c r="F18" s="20"/>
      <c r="G18" s="20"/>
    </row>
    <row r="19" spans="1:10" ht="17.25">
      <c r="A19" s="91"/>
      <c r="B19" s="217"/>
      <c r="C19" s="217"/>
      <c r="D19" s="217"/>
      <c r="E19" s="20"/>
      <c r="F19" s="20"/>
      <c r="G19" s="20"/>
    </row>
    <row r="20" spans="1:10" ht="26.25" customHeight="1">
      <c r="A20" s="91"/>
      <c r="B20" s="94" t="s">
        <v>152</v>
      </c>
      <c r="C20" s="98" t="s">
        <v>94</v>
      </c>
      <c r="F20" s="20"/>
      <c r="G20" s="20"/>
    </row>
    <row r="21" spans="1:10" ht="17.25">
      <c r="A21" s="91"/>
      <c r="B21"/>
      <c r="C21" s="99" t="s">
        <v>94</v>
      </c>
      <c r="F21" s="20"/>
      <c r="G21" s="20"/>
    </row>
    <row r="22" spans="1:10" ht="17.25">
      <c r="A22" s="91"/>
      <c r="B22" s="90"/>
      <c r="C22" s="85"/>
      <c r="D22" s="217"/>
      <c r="E22" s="20"/>
      <c r="F22" s="20"/>
      <c r="G22" s="20"/>
    </row>
    <row r="23" spans="1:10" ht="17.25">
      <c r="A23" s="91"/>
      <c r="B23" s="90"/>
      <c r="C23" s="85"/>
      <c r="D23" s="217"/>
      <c r="E23" s="20"/>
      <c r="F23" s="20"/>
      <c r="G23" s="20"/>
    </row>
    <row r="24" spans="1:10" ht="15.75" customHeight="1">
      <c r="A24" s="91" t="s">
        <v>106</v>
      </c>
      <c r="B24"/>
      <c r="C24" s="90"/>
      <c r="D24" s="90"/>
      <c r="E24" s="90"/>
      <c r="F24" s="90"/>
      <c r="G24" s="90"/>
      <c r="H24" s="90"/>
      <c r="I24" s="90"/>
      <c r="J24" s="90"/>
    </row>
    <row r="25" spans="1:10" ht="17.25">
      <c r="B25" s="90"/>
      <c r="C25" s="90"/>
      <c r="D25" s="90"/>
      <c r="E25" s="90"/>
      <c r="F25" s="90"/>
      <c r="G25" s="90"/>
      <c r="H25" s="90"/>
      <c r="I25" s="90"/>
      <c r="J25" s="90"/>
    </row>
    <row r="26" spans="1:10" ht="82.5">
      <c r="B26" s="100" t="s">
        <v>153</v>
      </c>
      <c r="C26" s="100" t="s">
        <v>154</v>
      </c>
      <c r="D26" s="100" t="s">
        <v>155</v>
      </c>
      <c r="E26" s="100" t="s">
        <v>156</v>
      </c>
      <c r="F26" s="90"/>
      <c r="G26" s="90"/>
      <c r="H26" s="90"/>
      <c r="I26" s="90"/>
      <c r="J26" s="90"/>
    </row>
    <row r="27" spans="1:10" ht="206.25" customHeight="1">
      <c r="B27" s="101" t="s">
        <v>102</v>
      </c>
      <c r="C27" s="221" t="s">
        <v>855</v>
      </c>
      <c r="D27" s="101"/>
      <c r="E27" s="221" t="s">
        <v>856</v>
      </c>
      <c r="F27" s="79"/>
      <c r="G27" s="90"/>
      <c r="H27" s="90"/>
      <c r="I27" s="90"/>
      <c r="J27" s="79"/>
    </row>
    <row r="28" spans="1:10" ht="17.25">
      <c r="A28" s="91"/>
      <c r="B28" s="90"/>
      <c r="C28" s="85"/>
      <c r="D28" s="217"/>
      <c r="E28" s="20"/>
      <c r="F28" s="20"/>
      <c r="G28" s="20"/>
    </row>
    <row r="29" spans="1:10" s="222" customFormat="1" ht="20.25" customHeight="1">
      <c r="A29" s="91" t="s">
        <v>107</v>
      </c>
    </row>
    <row r="30" spans="1:10" s="222" customFormat="1" ht="15" customHeight="1"/>
    <row r="31" spans="1:10" s="222" customFormat="1" ht="174" customHeight="1">
      <c r="B31" s="94" t="s">
        <v>157</v>
      </c>
      <c r="C31" s="221" t="s">
        <v>857</v>
      </c>
    </row>
    <row r="32" spans="1:10" s="222" customFormat="1" ht="17.25" customHeight="1"/>
    <row r="33" spans="1:5" s="222" customFormat="1" ht="15" customHeight="1">
      <c r="B33" s="282" t="s">
        <v>158</v>
      </c>
    </row>
    <row r="34" spans="1:5" s="222" customFormat="1" ht="15" customHeight="1">
      <c r="B34" s="282"/>
    </row>
    <row r="35" spans="1:5" s="222" customFormat="1" ht="15" customHeight="1">
      <c r="B35" s="282"/>
      <c r="C35" s="223"/>
    </row>
    <row r="36" spans="1:5" s="222" customFormat="1" ht="229.5">
      <c r="C36" s="224" t="s">
        <v>858</v>
      </c>
    </row>
    <row r="37" spans="1:5" s="222" customFormat="1" ht="13.5" customHeight="1">
      <c r="B37" s="283" t="s">
        <v>159</v>
      </c>
    </row>
    <row r="38" spans="1:5" s="222" customFormat="1" ht="13.5">
      <c r="B38" s="284"/>
    </row>
    <row r="39" spans="1:5" s="222" customFormat="1" ht="13.5">
      <c r="B39" s="285"/>
    </row>
    <row r="40" spans="1:5" s="222" customFormat="1" ht="13.5"/>
    <row r="41" spans="1:5" s="222" customFormat="1" ht="13.5"/>
    <row r="42" spans="1:5" s="222" customFormat="1" ht="15.75">
      <c r="A42" s="91" t="s">
        <v>160</v>
      </c>
    </row>
    <row r="43" spans="1:5" s="222" customFormat="1" ht="13.5"/>
    <row r="44" spans="1:5" s="222" customFormat="1" ht="202.9" customHeight="1">
      <c r="B44" s="286" t="s">
        <v>859</v>
      </c>
      <c r="C44" s="287"/>
      <c r="D44" s="287"/>
      <c r="E44" s="288"/>
    </row>
    <row r="45" spans="1:5" s="222" customFormat="1" ht="15" customHeight="1"/>
    <row r="46" spans="1:5" s="222" customFormat="1" ht="15" customHeight="1">
      <c r="A46" s="91" t="s">
        <v>161</v>
      </c>
    </row>
    <row r="47" spans="1:5" s="222" customFormat="1" ht="15" customHeight="1"/>
    <row r="48" spans="1:5" s="222" customFormat="1" ht="48.6" customHeight="1">
      <c r="B48" s="286" t="s">
        <v>860</v>
      </c>
      <c r="C48" s="287"/>
      <c r="D48" s="287"/>
      <c r="E48" s="288"/>
    </row>
    <row r="49" spans="1:7" s="222" customFormat="1" ht="15" customHeight="1"/>
    <row r="50" spans="1:7" s="222" customFormat="1" ht="15" customHeight="1">
      <c r="A50" s="91" t="s">
        <v>162</v>
      </c>
    </row>
    <row r="51" spans="1:7" s="222" customFormat="1" ht="15" customHeight="1"/>
    <row r="52" spans="1:7" s="222" customFormat="1" ht="70.150000000000006" customHeight="1">
      <c r="B52" s="286" t="s">
        <v>861</v>
      </c>
      <c r="C52" s="287"/>
      <c r="D52" s="287"/>
      <c r="E52" s="288"/>
    </row>
    <row r="53" spans="1:7" s="222" customFormat="1" ht="13.5"/>
    <row r="54" spans="1:7" s="222" customFormat="1" ht="14.25">
      <c r="A54" s="91" t="s">
        <v>108</v>
      </c>
    </row>
    <row r="55" spans="1:7" s="222" customFormat="1" ht="13.5"/>
    <row r="56" spans="1:7" s="222" customFormat="1" ht="15" customHeight="1">
      <c r="B56" s="280" t="s">
        <v>163</v>
      </c>
      <c r="C56" s="280" t="s">
        <v>109</v>
      </c>
      <c r="D56" s="280" t="s">
        <v>41</v>
      </c>
      <c r="E56" s="280" t="s">
        <v>55</v>
      </c>
      <c r="F56" s="280" t="s">
        <v>68</v>
      </c>
      <c r="G56" s="185" t="s">
        <v>164</v>
      </c>
    </row>
    <row r="57" spans="1:7" s="222" customFormat="1" ht="13.5">
      <c r="B57" s="281"/>
      <c r="C57" s="281"/>
      <c r="D57" s="281"/>
      <c r="E57" s="281"/>
      <c r="F57" s="281"/>
      <c r="G57" s="185" t="str">
        <f>C14</f>
        <v>2031</v>
      </c>
    </row>
    <row r="58" spans="1:7" ht="40.5">
      <c r="B58" s="225" t="s">
        <v>862</v>
      </c>
      <c r="C58" s="103" t="s">
        <v>863</v>
      </c>
      <c r="D58" s="237" t="s">
        <v>864</v>
      </c>
      <c r="E58" s="241" t="s">
        <v>6</v>
      </c>
      <c r="F58" s="241" t="s">
        <v>6</v>
      </c>
      <c r="G58" s="241" t="s">
        <v>6</v>
      </c>
    </row>
    <row r="59" spans="1:7" ht="27">
      <c r="B59" s="225" t="s">
        <v>865</v>
      </c>
      <c r="C59" s="103" t="s">
        <v>863</v>
      </c>
      <c r="D59" s="237" t="s">
        <v>866</v>
      </c>
      <c r="E59" s="241" t="s">
        <v>6</v>
      </c>
      <c r="F59" s="241" t="s">
        <v>6</v>
      </c>
      <c r="G59" s="241" t="s">
        <v>6</v>
      </c>
    </row>
    <row r="60" spans="1:7" ht="27">
      <c r="B60" s="225" t="s">
        <v>865</v>
      </c>
      <c r="C60" s="103" t="s">
        <v>863</v>
      </c>
      <c r="D60" s="237" t="s">
        <v>866</v>
      </c>
      <c r="E60" s="241" t="s">
        <v>6</v>
      </c>
      <c r="F60" s="241" t="s">
        <v>6</v>
      </c>
      <c r="G60" s="241" t="s">
        <v>6</v>
      </c>
    </row>
    <row r="61" spans="1:7" ht="27">
      <c r="B61" s="225" t="s">
        <v>865</v>
      </c>
      <c r="C61" s="103" t="s">
        <v>863</v>
      </c>
      <c r="D61" s="237" t="s">
        <v>866</v>
      </c>
      <c r="E61" s="241" t="s">
        <v>6</v>
      </c>
      <c r="F61" s="241" t="s">
        <v>6</v>
      </c>
      <c r="G61" s="241" t="s">
        <v>6</v>
      </c>
    </row>
    <row r="62" spans="1:7">
      <c r="B62" s="225" t="s">
        <v>867</v>
      </c>
      <c r="C62" s="103" t="s">
        <v>836</v>
      </c>
      <c r="D62" s="237">
        <v>0</v>
      </c>
      <c r="E62" s="242">
        <v>0.15</v>
      </c>
      <c r="F62" s="242">
        <v>0.5</v>
      </c>
      <c r="G62" s="243">
        <v>1</v>
      </c>
    </row>
    <row r="63" spans="1:7" ht="27">
      <c r="B63" s="225" t="s">
        <v>868</v>
      </c>
      <c r="C63" s="103" t="s">
        <v>836</v>
      </c>
      <c r="D63" s="237">
        <v>0</v>
      </c>
      <c r="E63" s="242">
        <v>0.3</v>
      </c>
      <c r="F63" s="242">
        <v>0.7</v>
      </c>
      <c r="G63" s="243">
        <v>1</v>
      </c>
    </row>
    <row r="64" spans="1:7">
      <c r="B64" s="222"/>
    </row>
    <row r="65" spans="1:7">
      <c r="A65" s="91" t="s">
        <v>110</v>
      </c>
      <c r="B65" s="222"/>
    </row>
    <row r="66" spans="1:7">
      <c r="B66" s="222"/>
    </row>
    <row r="67" spans="1:7" ht="15" customHeight="1">
      <c r="B67" s="280" t="s">
        <v>165</v>
      </c>
      <c r="C67" s="280" t="s">
        <v>111</v>
      </c>
      <c r="D67" s="280" t="s">
        <v>41</v>
      </c>
      <c r="E67" s="280" t="s">
        <v>55</v>
      </c>
      <c r="F67" s="280" t="s">
        <v>68</v>
      </c>
      <c r="G67" s="185" t="s">
        <v>112</v>
      </c>
    </row>
    <row r="68" spans="1:7">
      <c r="B68" s="281"/>
      <c r="C68" s="281"/>
      <c r="D68" s="281"/>
      <c r="E68" s="281"/>
      <c r="F68" s="281"/>
      <c r="G68" s="185" t="str">
        <f>C14</f>
        <v>2031</v>
      </c>
    </row>
    <row r="69" spans="1:7" ht="71.25">
      <c r="B69" s="244" t="s">
        <v>869</v>
      </c>
      <c r="C69" s="185" t="s">
        <v>6</v>
      </c>
      <c r="D69" s="228">
        <v>0</v>
      </c>
      <c r="E69" s="228">
        <v>0</v>
      </c>
      <c r="F69" s="228">
        <v>0</v>
      </c>
      <c r="G69" s="228">
        <v>0</v>
      </c>
    </row>
    <row r="70" spans="1:7" ht="40.5">
      <c r="B70" s="245" t="s">
        <v>870</v>
      </c>
      <c r="C70" s="185" t="s">
        <v>6</v>
      </c>
      <c r="D70" s="228">
        <f>260134*1000*1.2</f>
        <v>312160800</v>
      </c>
      <c r="E70" s="228">
        <f>122416*1000*1.2</f>
        <v>146899200</v>
      </c>
      <c r="F70" s="228">
        <v>0</v>
      </c>
      <c r="G70" s="228">
        <v>0</v>
      </c>
    </row>
    <row r="71" spans="1:7">
      <c r="B71" s="245" t="s">
        <v>871</v>
      </c>
      <c r="C71" s="185" t="s">
        <v>6</v>
      </c>
      <c r="D71" s="228">
        <v>0</v>
      </c>
      <c r="E71" s="228">
        <v>0</v>
      </c>
      <c r="F71" s="228">
        <v>0</v>
      </c>
      <c r="G71" s="228">
        <v>0</v>
      </c>
    </row>
    <row r="72" spans="1:7" ht="17.45" customHeight="1">
      <c r="B72" s="245" t="s">
        <v>872</v>
      </c>
      <c r="C72" s="185" t="s">
        <v>6</v>
      </c>
      <c r="D72" s="228">
        <v>0</v>
      </c>
      <c r="E72" s="228">
        <f>905113.3*1000*1.2</f>
        <v>1086135960</v>
      </c>
      <c r="F72" s="229">
        <f>38255*1000*1.2</f>
        <v>45906000</v>
      </c>
      <c r="G72" s="246"/>
    </row>
    <row r="73" spans="1:7" ht="40.5">
      <c r="B73" s="245" t="s">
        <v>873</v>
      </c>
      <c r="C73" s="185" t="s">
        <v>6</v>
      </c>
      <c r="D73" s="228">
        <v>0</v>
      </c>
      <c r="E73" s="228">
        <f>229530*1000*1.2</f>
        <v>275436000</v>
      </c>
      <c r="F73" s="228">
        <v>0</v>
      </c>
      <c r="G73" s="228">
        <v>0</v>
      </c>
    </row>
    <row r="74" spans="1:7" ht="17.45" customHeight="1">
      <c r="B74" s="245" t="s">
        <v>874</v>
      </c>
      <c r="C74" s="185" t="s">
        <v>6</v>
      </c>
      <c r="D74" s="228">
        <v>0</v>
      </c>
      <c r="E74" s="228">
        <v>0</v>
      </c>
      <c r="F74" s="229">
        <f>57382.5*1000*1.2</f>
        <v>68859000</v>
      </c>
      <c r="G74" s="228">
        <v>0</v>
      </c>
    </row>
    <row r="75" spans="1:7" ht="28.5">
      <c r="B75" s="227" t="s">
        <v>875</v>
      </c>
      <c r="C75" s="185" t="s">
        <v>6</v>
      </c>
      <c r="D75" s="228">
        <v>0</v>
      </c>
      <c r="E75" s="228">
        <v>0</v>
      </c>
      <c r="F75" s="228">
        <v>0</v>
      </c>
      <c r="G75" s="228">
        <v>0</v>
      </c>
    </row>
    <row r="76" spans="1:7" ht="27">
      <c r="B76" s="245" t="s">
        <v>876</v>
      </c>
      <c r="C76" s="185" t="s">
        <v>6</v>
      </c>
      <c r="D76" s="228">
        <v>0</v>
      </c>
      <c r="E76" s="228">
        <f>688590*1000*1.2</f>
        <v>826308000</v>
      </c>
      <c r="F76" s="228">
        <v>0</v>
      </c>
      <c r="G76" s="228">
        <v>0</v>
      </c>
    </row>
    <row r="77" spans="1:7" ht="27">
      <c r="B77" s="245" t="s">
        <v>877</v>
      </c>
      <c r="C77" s="185" t="s">
        <v>6</v>
      </c>
      <c r="D77" s="228">
        <v>0</v>
      </c>
      <c r="E77" s="228">
        <f>153020*1000*1.2</f>
        <v>183624000</v>
      </c>
      <c r="F77" s="228">
        <v>0</v>
      </c>
      <c r="G77" s="228">
        <v>0</v>
      </c>
    </row>
    <row r="78" spans="1:7" ht="17.45" customHeight="1">
      <c r="B78" s="227" t="s">
        <v>878</v>
      </c>
      <c r="C78" s="185" t="s">
        <v>6</v>
      </c>
      <c r="D78" s="228">
        <v>0</v>
      </c>
      <c r="E78" s="228">
        <v>0</v>
      </c>
      <c r="F78" s="228">
        <v>0</v>
      </c>
      <c r="G78" s="228">
        <v>0</v>
      </c>
    </row>
    <row r="79" spans="1:7" ht="27">
      <c r="B79" s="245" t="s">
        <v>879</v>
      </c>
      <c r="C79" s="185" t="s">
        <v>6</v>
      </c>
      <c r="D79" s="228">
        <v>0</v>
      </c>
      <c r="E79" s="228">
        <v>0</v>
      </c>
      <c r="F79" s="228">
        <v>0</v>
      </c>
      <c r="G79" s="228">
        <v>0</v>
      </c>
    </row>
    <row r="80" spans="1:7" ht="40.5">
      <c r="B80" s="245" t="s">
        <v>880</v>
      </c>
      <c r="C80" s="185" t="s">
        <v>6</v>
      </c>
      <c r="D80" s="228">
        <v>0</v>
      </c>
      <c r="E80" s="228">
        <f>55469.75*1000*1.2</f>
        <v>66563700</v>
      </c>
      <c r="F80" s="229">
        <f>68859*1000*1.2</f>
        <v>82630800</v>
      </c>
      <c r="G80" s="228">
        <f>34429.5*1000*1.2</f>
        <v>41315400</v>
      </c>
    </row>
    <row r="81" spans="1:7" ht="39.6" customHeight="1">
      <c r="B81" s="245" t="s">
        <v>881</v>
      </c>
      <c r="C81" s="185" t="s">
        <v>6</v>
      </c>
      <c r="D81" s="228">
        <v>0</v>
      </c>
      <c r="E81" s="228">
        <f>57382.5*1000*1.2</f>
        <v>68859000</v>
      </c>
      <c r="F81" s="229">
        <f>172147.5*1000*1.2</f>
        <v>206577000</v>
      </c>
      <c r="G81" s="228">
        <v>0</v>
      </c>
    </row>
    <row r="82" spans="1:7">
      <c r="B82" s="108" t="s">
        <v>5</v>
      </c>
      <c r="C82" s="108" t="s">
        <v>6</v>
      </c>
      <c r="D82" s="232">
        <f>SUM(D69:D81)</f>
        <v>312160800</v>
      </c>
      <c r="E82" s="232">
        <f>SUM(E69:E81)</f>
        <v>2653825860</v>
      </c>
      <c r="F82" s="232">
        <f>SUM(F69:F81)</f>
        <v>403972800</v>
      </c>
      <c r="G82" s="232">
        <f>SUM(G69:G81)</f>
        <v>41315400</v>
      </c>
    </row>
    <row r="83" spans="1:7">
      <c r="B83"/>
    </row>
    <row r="84" spans="1:7">
      <c r="A84" s="91" t="s">
        <v>113</v>
      </c>
      <c r="B84"/>
    </row>
    <row r="85" spans="1:7">
      <c r="B85"/>
    </row>
    <row r="86" spans="1:7" ht="15" customHeight="1">
      <c r="B86" s="280" t="s">
        <v>166</v>
      </c>
      <c r="C86" s="280" t="s">
        <v>111</v>
      </c>
      <c r="D86" s="280" t="s">
        <v>41</v>
      </c>
      <c r="E86" s="280" t="s">
        <v>55</v>
      </c>
      <c r="F86" s="280" t="s">
        <v>68</v>
      </c>
      <c r="G86" s="185" t="s">
        <v>112</v>
      </c>
    </row>
    <row r="87" spans="1:7">
      <c r="B87" s="281"/>
      <c r="C87" s="281"/>
      <c r="D87" s="281"/>
      <c r="E87" s="281"/>
      <c r="F87" s="281"/>
      <c r="G87" s="185" t="str">
        <f>C14</f>
        <v>2031</v>
      </c>
    </row>
    <row r="88" spans="1:7">
      <c r="B88" s="184" t="s">
        <v>114</v>
      </c>
      <c r="C88" s="109" t="s">
        <v>6</v>
      </c>
      <c r="D88" s="232">
        <f>D82</f>
        <v>312160800</v>
      </c>
      <c r="E88" s="232">
        <f>E82</f>
        <v>2653825860</v>
      </c>
      <c r="F88" s="232">
        <f>F82</f>
        <v>403972800</v>
      </c>
      <c r="G88" s="232">
        <f>G82</f>
        <v>41315400</v>
      </c>
    </row>
    <row r="89" spans="1:7">
      <c r="B89" s="110" t="s">
        <v>115</v>
      </c>
      <c r="C89" s="109" t="s">
        <v>6</v>
      </c>
      <c r="D89" s="228"/>
      <c r="E89" s="228"/>
      <c r="F89" s="229"/>
      <c r="G89" s="234"/>
    </row>
    <row r="90" spans="1:7" ht="27">
      <c r="B90" s="111" t="s">
        <v>116</v>
      </c>
      <c r="C90" s="109" t="s">
        <v>6</v>
      </c>
      <c r="D90" s="228"/>
      <c r="E90" s="228"/>
      <c r="F90" s="229"/>
      <c r="G90" s="234"/>
    </row>
    <row r="91" spans="1:7">
      <c r="B91" s="110" t="s">
        <v>117</v>
      </c>
      <c r="C91" s="109" t="s">
        <v>6</v>
      </c>
      <c r="D91" s="232">
        <f>SUM(D92:D93)</f>
        <v>312160800</v>
      </c>
      <c r="E91" s="232">
        <f>SUM(E92:E93)</f>
        <v>2653825860</v>
      </c>
      <c r="F91" s="232">
        <f>SUM(F92:F93)</f>
        <v>403972800</v>
      </c>
      <c r="G91" s="232">
        <f>SUM(G92:G93)</f>
        <v>41315400</v>
      </c>
    </row>
    <row r="92" spans="1:7">
      <c r="B92" s="103" t="s">
        <v>824</v>
      </c>
      <c r="C92" s="109" t="s">
        <v>6</v>
      </c>
      <c r="D92" s="228">
        <f>+D88</f>
        <v>312160800</v>
      </c>
      <c r="E92" s="228">
        <f>+E88</f>
        <v>2653825860</v>
      </c>
      <c r="F92" s="228">
        <f>+F88</f>
        <v>403972800</v>
      </c>
      <c r="G92" s="228">
        <f>+G88</f>
        <v>41315400</v>
      </c>
    </row>
    <row r="93" spans="1:7">
      <c r="B93" s="103"/>
      <c r="C93" s="109" t="s">
        <v>6</v>
      </c>
      <c r="D93" s="228"/>
      <c r="E93" s="228"/>
      <c r="F93" s="229"/>
      <c r="G93" s="234"/>
    </row>
    <row r="94" spans="1:7" ht="27">
      <c r="B94" s="184" t="s">
        <v>118</v>
      </c>
      <c r="C94" s="109" t="s">
        <v>6</v>
      </c>
      <c r="D94" s="232">
        <f>D88-D91-D90</f>
        <v>0</v>
      </c>
      <c r="E94" s="232">
        <f>E88-E91-E90</f>
        <v>0</v>
      </c>
      <c r="F94" s="232">
        <f>F88-F91-F90</f>
        <v>0</v>
      </c>
      <c r="G94" s="232">
        <f>G88-G91-G90</f>
        <v>0</v>
      </c>
    </row>
    <row r="95" spans="1:7">
      <c r="B95"/>
    </row>
    <row r="96" spans="1:7" ht="19.5" customHeight="1">
      <c r="A96" s="91" t="s">
        <v>133</v>
      </c>
      <c r="B96"/>
    </row>
    <row r="97" spans="1:5" ht="21" customHeight="1">
      <c r="B97"/>
    </row>
    <row r="98" spans="1:5" ht="73.900000000000006" customHeight="1">
      <c r="B98" s="184" t="s">
        <v>167</v>
      </c>
      <c r="C98" s="289" t="s">
        <v>847</v>
      </c>
      <c r="D98" s="290"/>
      <c r="E98" s="291"/>
    </row>
    <row r="99" spans="1:5">
      <c r="B99"/>
    </row>
    <row r="100" spans="1:5" ht="15.75">
      <c r="A100" s="91" t="s">
        <v>168</v>
      </c>
      <c r="B100" s="117"/>
    </row>
    <row r="101" spans="1:5">
      <c r="B101"/>
    </row>
    <row r="102" spans="1:5" ht="74.45" customHeight="1">
      <c r="B102" s="184" t="s">
        <v>134</v>
      </c>
      <c r="C102" s="289" t="s">
        <v>882</v>
      </c>
      <c r="D102" s="290"/>
      <c r="E102" s="291"/>
    </row>
    <row r="103" spans="1:5" ht="91.15" customHeight="1">
      <c r="B103" s="184" t="s">
        <v>849</v>
      </c>
      <c r="C103" s="289" t="s">
        <v>883</v>
      </c>
      <c r="D103" s="290"/>
      <c r="E103" s="291"/>
    </row>
    <row r="104" spans="1:5" ht="24.75" customHeight="1">
      <c r="A104" s="91" t="s">
        <v>169</v>
      </c>
      <c r="B104"/>
    </row>
    <row r="105" spans="1:5">
      <c r="B105"/>
    </row>
    <row r="106" spans="1:5" ht="32.450000000000003" customHeight="1">
      <c r="B106" s="289" t="s">
        <v>884</v>
      </c>
      <c r="C106" s="290"/>
      <c r="D106" s="290"/>
      <c r="E106" s="291"/>
    </row>
    <row r="108" spans="1:5">
      <c r="A108" s="91" t="s">
        <v>136</v>
      </c>
    </row>
    <row r="110" spans="1:5">
      <c r="B110" s="277"/>
      <c r="C110" s="278"/>
      <c r="D110" s="278"/>
      <c r="E110" s="279"/>
    </row>
    <row r="113" spans="2:2">
      <c r="B113" s="136" t="s">
        <v>138</v>
      </c>
    </row>
  </sheetData>
  <mergeCells count="25">
    <mergeCell ref="B33:B35"/>
    <mergeCell ref="B37:B39"/>
    <mergeCell ref="B44:E44"/>
    <mergeCell ref="B48:E48"/>
    <mergeCell ref="B52:E52"/>
    <mergeCell ref="F86:F87"/>
    <mergeCell ref="C98:E98"/>
    <mergeCell ref="F56:F57"/>
    <mergeCell ref="B67:B68"/>
    <mergeCell ref="C67:C68"/>
    <mergeCell ref="D67:D68"/>
    <mergeCell ref="E67:E68"/>
    <mergeCell ref="F67:F68"/>
    <mergeCell ref="B56:B57"/>
    <mergeCell ref="C56:C57"/>
    <mergeCell ref="D56:D57"/>
    <mergeCell ref="E56:E57"/>
    <mergeCell ref="C102:E102"/>
    <mergeCell ref="C103:E103"/>
    <mergeCell ref="B106:E106"/>
    <mergeCell ref="B110:E110"/>
    <mergeCell ref="B86:B87"/>
    <mergeCell ref="C86:C87"/>
    <mergeCell ref="D86:D87"/>
    <mergeCell ref="E86:E87"/>
  </mergeCells>
  <dataValidations count="2">
    <dataValidation type="list" allowBlank="1" showInputMessage="1" showErrorMessage="1" sqref="C20:C21">
      <formula1>$H$2:$H$4</formula1>
    </dataValidation>
    <dataValidation type="list" allowBlank="1" showInputMessage="1" showErrorMessage="1" sqref="B27">
      <formula1>$J$2:$J$4</formula1>
    </dataValidation>
  </dataValidations>
  <hyperlinks>
    <hyperlink ref="C26" location="_ftn1" display="_ftn1"/>
    <hyperlink ref="D26" location="_ftn2" display="_ftn2"/>
    <hyperlink ref="E26" location="_ftn3" display="_ftn3"/>
  </hyperlink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4273" r:id="rId3" name="Check Box 1">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54274" r:id="rId4" name="Check Box 2">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54275" r:id="rId5" name="Check Box 3">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54276" r:id="rId6" name="Check Box 4">
              <controlPr defaultSize="0" autoFill="0" autoLine="0" autoPict="0">
                <anchor moveWithCells="1">
                  <from>
                    <xdr:col>2</xdr:col>
                    <xdr:colOff>38100</xdr:colOff>
                    <xdr:row>36</xdr:row>
                    <xdr:rowOff>28575</xdr:rowOff>
                  </from>
                  <to>
                    <xdr:col>11</xdr:col>
                    <xdr:colOff>219075</xdr:colOff>
                    <xdr:row>36</xdr:row>
                    <xdr:rowOff>161925</xdr:rowOff>
                  </to>
                </anchor>
              </controlPr>
            </control>
          </mc:Choice>
        </mc:AlternateContent>
        <mc:AlternateContent xmlns:mc="http://schemas.openxmlformats.org/markup-compatibility/2006">
          <mc:Choice Requires="x14">
            <control shapeId="54277" r:id="rId7" name="Check Box 5">
              <controlPr defaultSize="0" autoFill="0" autoLine="0" autoPict="0">
                <anchor moveWithCells="1">
                  <from>
                    <xdr:col>2</xdr:col>
                    <xdr:colOff>47625</xdr:colOff>
                    <xdr:row>37</xdr:row>
                    <xdr:rowOff>28575</xdr:rowOff>
                  </from>
                  <to>
                    <xdr:col>11</xdr:col>
                    <xdr:colOff>590550</xdr:colOff>
                    <xdr:row>38</xdr:row>
                    <xdr:rowOff>0</xdr:rowOff>
                  </to>
                </anchor>
              </controlPr>
            </control>
          </mc:Choice>
        </mc:AlternateContent>
        <mc:AlternateContent xmlns:mc="http://schemas.openxmlformats.org/markup-compatibility/2006">
          <mc:Choice Requires="x14">
            <control shapeId="54278" r:id="rId8" name="Check Box 6">
              <controlPr defaultSize="0" autoFill="0" autoLine="0" autoPict="0">
                <anchor moveWithCells="1">
                  <from>
                    <xdr:col>2</xdr:col>
                    <xdr:colOff>47625</xdr:colOff>
                    <xdr:row>38</xdr:row>
                    <xdr:rowOff>9525</xdr:rowOff>
                  </from>
                  <to>
                    <xdr:col>6</xdr:col>
                    <xdr:colOff>1838325</xdr:colOff>
                    <xdr:row>39</xdr:row>
                    <xdr:rowOff>0</xdr:rowOff>
                  </to>
                </anchor>
              </controlPr>
            </control>
          </mc:Choice>
        </mc:AlternateContent>
        <mc:AlternateContent xmlns:mc="http://schemas.openxmlformats.org/markup-compatibility/2006">
          <mc:Choice Requires="x14">
            <control shapeId="54279" r:id="rId9" name="Check Box 7">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54280" r:id="rId10" name="Check Box 8">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54281" r:id="rId11" name="Check Box 9">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54282" r:id="rId12" name="Check Box 10">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54283" r:id="rId13" name="Check Box 11">
              <controlPr defaultSize="0" autoFill="0" autoLine="0" autoPict="0">
                <anchor moveWithCells="1">
                  <from>
                    <xdr:col>2</xdr:col>
                    <xdr:colOff>47625</xdr:colOff>
                    <xdr:row>38</xdr:row>
                    <xdr:rowOff>9525</xdr:rowOff>
                  </from>
                  <to>
                    <xdr:col>6</xdr:col>
                    <xdr:colOff>1838325</xdr:colOff>
                    <xdr:row>39</xdr:row>
                    <xdr:rowOff>0</xdr:rowOff>
                  </to>
                </anchor>
              </controlPr>
            </control>
          </mc:Choice>
        </mc:AlternateContent>
        <mc:AlternateContent xmlns:mc="http://schemas.openxmlformats.org/markup-compatibility/2006">
          <mc:Choice Requires="x14">
            <control shapeId="54284" r:id="rId14" name="Check Box 12">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54285" r:id="rId15" name="Check Box 13">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54286" r:id="rId16" name="Check Box 14">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54287" r:id="rId17" name="Check Box 15">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54288" r:id="rId18" name="Check Box 16">
              <controlPr defaultSize="0" autoFill="0" autoLine="0" autoPict="0">
                <anchor moveWithCells="1">
                  <from>
                    <xdr:col>2</xdr:col>
                    <xdr:colOff>38100</xdr:colOff>
                    <xdr:row>36</xdr:row>
                    <xdr:rowOff>28575</xdr:rowOff>
                  </from>
                  <to>
                    <xdr:col>11</xdr:col>
                    <xdr:colOff>219075</xdr:colOff>
                    <xdr:row>36</xdr:row>
                    <xdr:rowOff>161925</xdr:rowOff>
                  </to>
                </anchor>
              </controlPr>
            </control>
          </mc:Choice>
        </mc:AlternateContent>
        <mc:AlternateContent xmlns:mc="http://schemas.openxmlformats.org/markup-compatibility/2006">
          <mc:Choice Requires="x14">
            <control shapeId="54289" r:id="rId19" name="Check Box 17">
              <controlPr defaultSize="0" autoFill="0" autoLine="0" autoPict="0">
                <anchor moveWithCells="1">
                  <from>
                    <xdr:col>2</xdr:col>
                    <xdr:colOff>47625</xdr:colOff>
                    <xdr:row>37</xdr:row>
                    <xdr:rowOff>28575</xdr:rowOff>
                  </from>
                  <to>
                    <xdr:col>11</xdr:col>
                    <xdr:colOff>590550</xdr:colOff>
                    <xdr:row>38</xdr:row>
                    <xdr:rowOff>0</xdr:rowOff>
                  </to>
                </anchor>
              </controlPr>
            </control>
          </mc:Choice>
        </mc:AlternateContent>
        <mc:AlternateContent xmlns:mc="http://schemas.openxmlformats.org/markup-compatibility/2006">
          <mc:Choice Requires="x14">
            <control shapeId="54290" r:id="rId20" name="Check Box 18">
              <controlPr defaultSize="0" autoFill="0" autoLine="0" autoPict="0">
                <anchor moveWithCells="1">
                  <from>
                    <xdr:col>2</xdr:col>
                    <xdr:colOff>47625</xdr:colOff>
                    <xdr:row>38</xdr:row>
                    <xdr:rowOff>9525</xdr:rowOff>
                  </from>
                  <to>
                    <xdr:col>6</xdr:col>
                    <xdr:colOff>1838325</xdr:colOff>
                    <xdr:row>39</xdr:row>
                    <xdr:rowOff>0</xdr:rowOff>
                  </to>
                </anchor>
              </controlPr>
            </control>
          </mc:Choice>
        </mc:AlternateContent>
        <mc:AlternateContent xmlns:mc="http://schemas.openxmlformats.org/markup-compatibility/2006">
          <mc:Choice Requires="x14">
            <control shapeId="54291" r:id="rId21" name="Check Box 19">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mc:AlternateContent xmlns:mc="http://schemas.openxmlformats.org/markup-compatibility/2006">
          <mc:Choice Requires="x14">
            <control shapeId="54292" r:id="rId22" name="Check Box 20">
              <controlPr defaultSize="0" autoFill="0" autoLine="0" autoPict="0">
                <anchor moveWithCells="1">
                  <from>
                    <xdr:col>2</xdr:col>
                    <xdr:colOff>95250</xdr:colOff>
                    <xdr:row>32</xdr:row>
                    <xdr:rowOff>0</xdr:rowOff>
                  </from>
                  <to>
                    <xdr:col>2</xdr:col>
                    <xdr:colOff>3105150</xdr:colOff>
                    <xdr:row>33</xdr:row>
                    <xdr:rowOff>9525</xdr:rowOff>
                  </to>
                </anchor>
              </controlPr>
            </control>
          </mc:Choice>
        </mc:AlternateContent>
        <mc:AlternateContent xmlns:mc="http://schemas.openxmlformats.org/markup-compatibility/2006">
          <mc:Choice Requires="x14">
            <control shapeId="54293" r:id="rId23" name="Check Box 21">
              <controlPr defaultSize="0" autoFill="0" autoLine="0" autoPict="0">
                <anchor moveWithCells="1">
                  <from>
                    <xdr:col>2</xdr:col>
                    <xdr:colOff>95250</xdr:colOff>
                    <xdr:row>34</xdr:row>
                    <xdr:rowOff>0</xdr:rowOff>
                  </from>
                  <to>
                    <xdr:col>3</xdr:col>
                    <xdr:colOff>361950</xdr:colOff>
                    <xdr:row>34</xdr:row>
                    <xdr:rowOff>161925</xdr:rowOff>
                  </to>
                </anchor>
              </controlPr>
            </control>
          </mc:Choice>
        </mc:AlternateContent>
        <mc:AlternateContent xmlns:mc="http://schemas.openxmlformats.org/markup-compatibility/2006">
          <mc:Choice Requires="x14">
            <control shapeId="54294" r:id="rId24" name="Check Box 22">
              <controlPr defaultSize="0" autoFill="0" autoLine="0" autoPict="0">
                <anchor moveWithCells="1">
                  <from>
                    <xdr:col>2</xdr:col>
                    <xdr:colOff>95250</xdr:colOff>
                    <xdr:row>32</xdr:row>
                    <xdr:rowOff>180975</xdr:rowOff>
                  </from>
                  <to>
                    <xdr:col>3</xdr:col>
                    <xdr:colOff>1314450</xdr:colOff>
                    <xdr:row>33</xdr:row>
                    <xdr:rowOff>180975</xdr:rowOff>
                  </to>
                </anchor>
              </controlPr>
            </control>
          </mc:Choice>
        </mc:AlternateContent>
        <mc:AlternateContent xmlns:mc="http://schemas.openxmlformats.org/markup-compatibility/2006">
          <mc:Choice Requires="x14">
            <control shapeId="54295" r:id="rId25" name="Check Box 23">
              <controlPr defaultSize="0" autoFill="0" autoLine="0" autoPict="0">
                <anchor moveWithCells="1">
                  <from>
                    <xdr:col>2</xdr:col>
                    <xdr:colOff>47625</xdr:colOff>
                    <xdr:row>38</xdr:row>
                    <xdr:rowOff>9525</xdr:rowOff>
                  </from>
                  <to>
                    <xdr:col>6</xdr:col>
                    <xdr:colOff>1838325</xdr:colOff>
                    <xdr:row>39</xdr:row>
                    <xdr:rowOff>0</xdr:rowOff>
                  </to>
                </anchor>
              </controlPr>
            </control>
          </mc:Choice>
        </mc:AlternateContent>
        <mc:AlternateContent xmlns:mc="http://schemas.openxmlformats.org/markup-compatibility/2006">
          <mc:Choice Requires="x14">
            <control shapeId="54296" r:id="rId26" name="Check Box 24">
              <controlPr defaultSize="0" autoFill="0" autoLine="0" autoPict="0">
                <anchor moveWithCells="1">
                  <from>
                    <xdr:col>1</xdr:col>
                    <xdr:colOff>0</xdr:colOff>
                    <xdr:row>11</xdr:row>
                    <xdr:rowOff>0</xdr:rowOff>
                  </from>
                  <to>
                    <xdr:col>1</xdr:col>
                    <xdr:colOff>2933700</xdr:colOff>
                    <xdr:row>12</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98"/>
  <sheetViews>
    <sheetView topLeftCell="A37" workbookViewId="0">
      <selection activeCell="C27" sqref="C27"/>
    </sheetView>
  </sheetViews>
  <sheetFormatPr defaultColWidth="9.140625" defaultRowHeight="15"/>
  <cols>
    <col min="2" max="2" width="62.42578125" style="112" customWidth="1"/>
    <col min="3" max="3" width="50.28515625" customWidth="1"/>
    <col min="4" max="4" width="45.140625" customWidth="1"/>
    <col min="5" max="5" width="37.140625" customWidth="1"/>
    <col min="6" max="6" width="18.85546875" customWidth="1"/>
    <col min="7" max="7" width="28.28515625" customWidth="1"/>
    <col min="8" max="8" width="4" hidden="1" customWidth="1"/>
    <col min="9" max="10" width="7.85546875" hidden="1" customWidth="1"/>
  </cols>
  <sheetData>
    <row r="1" spans="1:10" ht="19.5">
      <c r="A1" s="1" t="s">
        <v>144</v>
      </c>
      <c r="B1"/>
      <c r="C1" s="217"/>
      <c r="D1" s="217"/>
      <c r="E1" s="20"/>
      <c r="F1" s="20"/>
      <c r="H1" s="20" t="s">
        <v>91</v>
      </c>
      <c r="I1" s="20" t="s">
        <v>92</v>
      </c>
      <c r="J1" t="s">
        <v>93</v>
      </c>
    </row>
    <row r="2" spans="1:10" ht="17.25">
      <c r="A2" s="92"/>
      <c r="B2" s="90"/>
      <c r="C2" s="217"/>
      <c r="D2" s="217"/>
      <c r="E2" s="20"/>
      <c r="F2" s="20"/>
      <c r="H2" s="20" t="s">
        <v>94</v>
      </c>
      <c r="I2" t="s">
        <v>95</v>
      </c>
      <c r="J2" s="93" t="s">
        <v>96</v>
      </c>
    </row>
    <row r="3" spans="1:10" ht="17.25">
      <c r="A3" s="91" t="s">
        <v>97</v>
      </c>
      <c r="B3" s="90"/>
      <c r="C3" s="217"/>
      <c r="D3" s="217"/>
      <c r="E3" s="20"/>
      <c r="F3" s="20"/>
      <c r="H3" s="20" t="s">
        <v>98</v>
      </c>
      <c r="I3" t="s">
        <v>99</v>
      </c>
      <c r="J3" s="93" t="s">
        <v>100</v>
      </c>
    </row>
    <row r="4" spans="1:10" ht="17.25">
      <c r="A4" s="92"/>
      <c r="B4" s="90"/>
      <c r="C4" s="217"/>
      <c r="D4" s="217"/>
      <c r="E4" s="20"/>
      <c r="F4" s="20"/>
      <c r="H4" s="20" t="s">
        <v>101</v>
      </c>
      <c r="J4" s="93" t="s">
        <v>102</v>
      </c>
    </row>
    <row r="5" spans="1:10" ht="17.25">
      <c r="A5" s="92"/>
      <c r="B5" s="94" t="s">
        <v>145</v>
      </c>
      <c r="C5" s="95" t="s">
        <v>890</v>
      </c>
      <c r="D5" s="217"/>
      <c r="E5" s="20"/>
      <c r="F5" s="20"/>
      <c r="G5" s="20"/>
    </row>
    <row r="6" spans="1:10" ht="30" customHeight="1">
      <c r="A6" s="92"/>
      <c r="B6" s="94" t="s">
        <v>146</v>
      </c>
      <c r="C6" s="95"/>
      <c r="D6" s="217"/>
      <c r="E6" s="20"/>
      <c r="F6" s="20"/>
      <c r="G6" s="20"/>
    </row>
    <row r="7" spans="1:10" ht="17.25">
      <c r="A7" s="92"/>
      <c r="B7" s="90"/>
      <c r="C7" s="217"/>
      <c r="D7" s="217"/>
      <c r="E7" s="20"/>
      <c r="F7" s="20"/>
      <c r="G7" s="20"/>
    </row>
    <row r="8" spans="1:10" ht="17.25">
      <c r="A8" s="91" t="s">
        <v>103</v>
      </c>
      <c r="B8" s="90"/>
      <c r="C8" s="217"/>
      <c r="D8" s="217"/>
      <c r="E8" s="20"/>
      <c r="F8" s="20"/>
      <c r="G8" s="20"/>
    </row>
    <row r="9" spans="1:10" ht="17.25">
      <c r="A9" s="91"/>
      <c r="B9" s="90"/>
      <c r="C9" s="217"/>
      <c r="D9" s="217"/>
      <c r="E9" s="20"/>
      <c r="F9" s="20"/>
      <c r="G9" s="20"/>
    </row>
    <row r="10" spans="1:10" ht="17.25">
      <c r="A10" s="91"/>
      <c r="B10" s="94" t="s">
        <v>147</v>
      </c>
      <c r="C10" s="254" t="s">
        <v>903</v>
      </c>
      <c r="G10" s="20"/>
    </row>
    <row r="11" spans="1:10" ht="17.25">
      <c r="A11" s="91"/>
      <c r="B11" s="94" t="s">
        <v>148</v>
      </c>
      <c r="C11" s="254" t="s">
        <v>903</v>
      </c>
      <c r="G11" s="20"/>
    </row>
    <row r="12" spans="1:10" ht="17.25">
      <c r="A12" s="91"/>
      <c r="B12" s="96">
        <v>7</v>
      </c>
      <c r="C12" s="97"/>
      <c r="D12" s="217"/>
      <c r="E12" s="20"/>
      <c r="F12" s="20"/>
      <c r="G12" s="20"/>
    </row>
    <row r="13" spans="1:10" ht="17.25">
      <c r="A13" s="91"/>
      <c r="B13" s="94" t="s">
        <v>104</v>
      </c>
      <c r="C13" s="95">
        <v>2027</v>
      </c>
      <c r="D13" s="217"/>
      <c r="E13" s="20"/>
      <c r="F13" s="20"/>
      <c r="G13" s="20"/>
    </row>
    <row r="14" spans="1:10" ht="17.25">
      <c r="A14" s="91"/>
      <c r="B14" s="94" t="s">
        <v>149</v>
      </c>
      <c r="C14" s="95"/>
      <c r="D14" s="217"/>
      <c r="E14" s="20"/>
      <c r="F14" s="20"/>
      <c r="G14" s="20"/>
    </row>
    <row r="15" spans="1:10" ht="17.25">
      <c r="A15" s="91"/>
      <c r="B15" s="90"/>
      <c r="C15" s="85"/>
      <c r="D15" s="217"/>
      <c r="E15" s="20"/>
      <c r="F15" s="20"/>
      <c r="G15" s="20"/>
    </row>
    <row r="16" spans="1:10" ht="17.25">
      <c r="A16" s="91" t="s">
        <v>105</v>
      </c>
      <c r="B16" s="90"/>
      <c r="C16" s="85"/>
      <c r="D16" s="217"/>
      <c r="E16" s="20"/>
      <c r="F16" s="20"/>
      <c r="G16" s="20"/>
    </row>
    <row r="17" spans="1:10" ht="17.25">
      <c r="B17" s="94" t="s">
        <v>150</v>
      </c>
      <c r="C17" s="95" t="s">
        <v>891</v>
      </c>
      <c r="D17" s="217"/>
      <c r="E17" s="20"/>
      <c r="F17" s="20"/>
      <c r="G17" s="20"/>
    </row>
    <row r="18" spans="1:10" ht="17.25">
      <c r="A18" s="91"/>
      <c r="B18" s="94" t="s">
        <v>151</v>
      </c>
      <c r="C18" s="95"/>
      <c r="D18" s="217"/>
      <c r="E18" s="20"/>
      <c r="F18" s="20"/>
      <c r="G18" s="20"/>
    </row>
    <row r="19" spans="1:10" ht="17.25">
      <c r="A19" s="91"/>
      <c r="B19" s="217"/>
      <c r="C19" s="217"/>
      <c r="D19" s="217"/>
      <c r="E19" s="20"/>
      <c r="F19" s="20"/>
      <c r="G19" s="20"/>
    </row>
    <row r="20" spans="1:10" ht="26.25" customHeight="1">
      <c r="A20" s="91"/>
      <c r="B20" s="94" t="s">
        <v>152</v>
      </c>
      <c r="C20" s="98" t="s">
        <v>94</v>
      </c>
      <c r="F20" s="20"/>
      <c r="G20" s="20"/>
    </row>
    <row r="21" spans="1:10" ht="17.25">
      <c r="A21" s="91"/>
      <c r="B21"/>
      <c r="C21" s="99"/>
      <c r="F21" s="20"/>
      <c r="G21" s="20"/>
    </row>
    <row r="22" spans="1:10" ht="17.25">
      <c r="A22" s="91"/>
      <c r="B22" s="90"/>
      <c r="C22" s="85"/>
      <c r="D22" s="217"/>
      <c r="E22" s="20"/>
      <c r="F22" s="20"/>
      <c r="G22" s="20"/>
    </row>
    <row r="23" spans="1:10" ht="17.25">
      <c r="A23" s="91"/>
      <c r="B23" s="90"/>
      <c r="C23" s="85"/>
      <c r="D23" s="217"/>
      <c r="E23" s="20"/>
      <c r="F23" s="20"/>
      <c r="G23" s="20"/>
    </row>
    <row r="24" spans="1:10" ht="15.75" customHeight="1">
      <c r="A24" s="91" t="s">
        <v>106</v>
      </c>
      <c r="B24"/>
      <c r="C24" s="90"/>
      <c r="D24" s="90"/>
      <c r="E24" s="90"/>
      <c r="F24" s="90"/>
      <c r="G24" s="90"/>
      <c r="H24" s="90"/>
      <c r="I24" s="90"/>
      <c r="J24" s="90"/>
    </row>
    <row r="25" spans="1:10" ht="17.25">
      <c r="B25" s="90"/>
      <c r="C25" s="90"/>
      <c r="D25" s="90"/>
      <c r="E25" s="90"/>
      <c r="F25" s="90"/>
      <c r="G25" s="90"/>
      <c r="H25" s="90"/>
      <c r="I25" s="90"/>
      <c r="J25" s="90"/>
    </row>
    <row r="26" spans="1:10" ht="42">
      <c r="B26" s="100" t="s">
        <v>153</v>
      </c>
      <c r="C26" s="100" t="s">
        <v>154</v>
      </c>
      <c r="D26" s="100" t="s">
        <v>155</v>
      </c>
      <c r="E26" s="100" t="s">
        <v>156</v>
      </c>
      <c r="F26" s="90"/>
      <c r="G26" s="90"/>
      <c r="H26" s="90"/>
      <c r="I26" s="90"/>
      <c r="J26" s="90"/>
    </row>
    <row r="27" spans="1:10" ht="378.75">
      <c r="B27" s="101" t="s">
        <v>96</v>
      </c>
      <c r="C27" s="221" t="s">
        <v>892</v>
      </c>
      <c r="D27" s="101"/>
      <c r="E27" s="221" t="s">
        <v>893</v>
      </c>
      <c r="F27" s="79"/>
      <c r="G27" s="90"/>
      <c r="H27" s="90"/>
      <c r="I27" s="90"/>
      <c r="J27" s="79"/>
    </row>
    <row r="28" spans="1:10" ht="17.25">
      <c r="A28" s="91"/>
      <c r="B28" s="90"/>
      <c r="C28" s="85"/>
      <c r="D28" s="217"/>
      <c r="E28" s="20"/>
      <c r="F28" s="20"/>
      <c r="G28" s="20"/>
    </row>
    <row r="29" spans="1:10" s="222" customFormat="1" ht="20.25" customHeight="1">
      <c r="A29" s="91" t="s">
        <v>107</v>
      </c>
    </row>
    <row r="30" spans="1:10" s="222" customFormat="1" ht="15" customHeight="1"/>
    <row r="31" spans="1:10" s="222" customFormat="1" ht="15" customHeight="1">
      <c r="B31" s="94" t="s">
        <v>157</v>
      </c>
      <c r="C31" s="101" t="s">
        <v>894</v>
      </c>
    </row>
    <row r="32" spans="1:10" s="222" customFormat="1" ht="17.25" customHeight="1"/>
    <row r="33" spans="1:5" s="222" customFormat="1" ht="15" customHeight="1">
      <c r="B33" s="282" t="s">
        <v>158</v>
      </c>
    </row>
    <row r="34" spans="1:5" s="222" customFormat="1" ht="15" customHeight="1">
      <c r="B34" s="282"/>
    </row>
    <row r="35" spans="1:5" s="222" customFormat="1" ht="30" customHeight="1">
      <c r="B35" s="282"/>
      <c r="C35" s="223"/>
      <c r="D35" s="255" t="s">
        <v>895</v>
      </c>
    </row>
    <row r="36" spans="1:5" s="222" customFormat="1" ht="15" customHeight="1"/>
    <row r="37" spans="1:5" s="222" customFormat="1" ht="13.5" customHeight="1">
      <c r="B37" s="283" t="s">
        <v>159</v>
      </c>
    </row>
    <row r="38" spans="1:5" s="222" customFormat="1" ht="13.5">
      <c r="B38" s="284"/>
    </row>
    <row r="39" spans="1:5" s="222" customFormat="1" ht="13.5">
      <c r="B39" s="285"/>
    </row>
    <row r="40" spans="1:5" s="222" customFormat="1" ht="13.5"/>
    <row r="41" spans="1:5" s="222" customFormat="1" ht="13.5"/>
    <row r="42" spans="1:5" s="222" customFormat="1" ht="15.75">
      <c r="A42" s="91" t="s">
        <v>160</v>
      </c>
    </row>
    <row r="43" spans="1:5" s="222" customFormat="1" ht="13.5"/>
    <row r="44" spans="1:5" s="222" customFormat="1" ht="13.5">
      <c r="B44" s="286" t="s">
        <v>896</v>
      </c>
      <c r="C44" s="287"/>
      <c r="D44" s="287"/>
      <c r="E44" s="288"/>
    </row>
    <row r="45" spans="1:5" s="222" customFormat="1" ht="15" customHeight="1"/>
    <row r="46" spans="1:5" s="222" customFormat="1" ht="15" customHeight="1">
      <c r="A46" s="91" t="s">
        <v>161</v>
      </c>
    </row>
    <row r="47" spans="1:5" s="222" customFormat="1" ht="15" customHeight="1"/>
    <row r="48" spans="1:5" s="222" customFormat="1" ht="15" customHeight="1">
      <c r="B48" s="286" t="s">
        <v>897</v>
      </c>
      <c r="C48" s="287"/>
      <c r="D48" s="287"/>
      <c r="E48" s="288"/>
    </row>
    <row r="49" spans="1:7" s="222" customFormat="1" ht="15" customHeight="1"/>
    <row r="50" spans="1:7" s="222" customFormat="1" ht="15" customHeight="1">
      <c r="A50" s="91" t="s">
        <v>162</v>
      </c>
    </row>
    <row r="51" spans="1:7" s="222" customFormat="1" ht="15" customHeight="1"/>
    <row r="52" spans="1:7" s="222" customFormat="1" ht="13.5">
      <c r="B52" s="286" t="s">
        <v>898</v>
      </c>
      <c r="C52" s="287"/>
      <c r="D52" s="287"/>
      <c r="E52" s="288"/>
    </row>
    <row r="53" spans="1:7" s="222" customFormat="1" ht="13.5"/>
    <row r="54" spans="1:7" s="222" customFormat="1" ht="14.25">
      <c r="A54" s="91" t="s">
        <v>108</v>
      </c>
    </row>
    <row r="55" spans="1:7" s="222" customFormat="1" ht="13.5"/>
    <row r="56" spans="1:7" s="222" customFormat="1" ht="15" customHeight="1">
      <c r="B56" s="280" t="s">
        <v>163</v>
      </c>
      <c r="C56" s="280" t="s">
        <v>109</v>
      </c>
      <c r="D56" s="280" t="s">
        <v>41</v>
      </c>
      <c r="E56" s="280" t="s">
        <v>55</v>
      </c>
      <c r="F56" s="280" t="s">
        <v>68</v>
      </c>
      <c r="G56" s="185" t="s">
        <v>164</v>
      </c>
    </row>
    <row r="57" spans="1:7" s="222" customFormat="1" ht="13.5">
      <c r="B57" s="281"/>
      <c r="C57" s="281"/>
      <c r="D57" s="281"/>
      <c r="E57" s="281"/>
      <c r="F57" s="281"/>
      <c r="G57" s="185">
        <f>C14</f>
        <v>0</v>
      </c>
    </row>
    <row r="58" spans="1:7" ht="40.5">
      <c r="B58" s="102" t="s">
        <v>899</v>
      </c>
      <c r="C58" s="103" t="s">
        <v>900</v>
      </c>
      <c r="D58" s="103"/>
      <c r="E58" s="103"/>
      <c r="F58" s="104"/>
      <c r="G58" s="226"/>
    </row>
    <row r="59" spans="1:7">
      <c r="B59" s="102"/>
      <c r="C59" s="103"/>
      <c r="D59" s="103"/>
      <c r="E59" s="103"/>
      <c r="F59" s="104"/>
      <c r="G59" s="226"/>
    </row>
    <row r="60" spans="1:7">
      <c r="B60" s="222"/>
    </row>
    <row r="61" spans="1:7">
      <c r="A61" s="91" t="s">
        <v>110</v>
      </c>
      <c r="B61" s="222"/>
    </row>
    <row r="62" spans="1:7">
      <c r="B62" s="222"/>
    </row>
    <row r="63" spans="1:7" ht="15" customHeight="1">
      <c r="B63" s="280" t="s">
        <v>165</v>
      </c>
      <c r="C63" s="280" t="s">
        <v>111</v>
      </c>
      <c r="D63" s="280" t="s">
        <v>41</v>
      </c>
      <c r="E63" s="280" t="s">
        <v>55</v>
      </c>
      <c r="F63" s="280" t="s">
        <v>68</v>
      </c>
      <c r="G63" s="185" t="s">
        <v>112</v>
      </c>
    </row>
    <row r="64" spans="1:7">
      <c r="B64" s="281"/>
      <c r="C64" s="281"/>
      <c r="D64" s="281"/>
      <c r="E64" s="281"/>
      <c r="F64" s="281"/>
      <c r="G64" s="185">
        <f>C14</f>
        <v>0</v>
      </c>
    </row>
    <row r="65" spans="1:7" ht="27">
      <c r="B65" s="103" t="s">
        <v>901</v>
      </c>
      <c r="C65" s="185" t="s">
        <v>6</v>
      </c>
      <c r="D65" s="105">
        <v>5000000</v>
      </c>
      <c r="E65" s="105">
        <v>5000000</v>
      </c>
      <c r="F65" s="106">
        <v>5000000</v>
      </c>
      <c r="G65" s="187"/>
    </row>
    <row r="66" spans="1:7">
      <c r="B66" s="103"/>
      <c r="C66" s="185" t="s">
        <v>6</v>
      </c>
      <c r="D66" s="105"/>
      <c r="E66" s="105"/>
      <c r="F66" s="107"/>
      <c r="G66" s="187"/>
    </row>
    <row r="67" spans="1:7">
      <c r="B67" s="108" t="s">
        <v>5</v>
      </c>
      <c r="C67" s="108" t="s">
        <v>6</v>
      </c>
      <c r="D67" s="108">
        <f>SUM(D65:D66)</f>
        <v>5000000</v>
      </c>
      <c r="E67" s="108">
        <f>SUM(E65:E66)</f>
        <v>5000000</v>
      </c>
      <c r="F67" s="108">
        <f>SUM(F65:F66)</f>
        <v>5000000</v>
      </c>
      <c r="G67" s="108">
        <f>SUM(G65:G66)</f>
        <v>0</v>
      </c>
    </row>
    <row r="68" spans="1:7">
      <c r="B68"/>
    </row>
    <row r="69" spans="1:7">
      <c r="A69" s="91" t="s">
        <v>113</v>
      </c>
      <c r="B69"/>
    </row>
    <row r="70" spans="1:7">
      <c r="B70"/>
    </row>
    <row r="71" spans="1:7" ht="15" customHeight="1">
      <c r="B71" s="280" t="s">
        <v>166</v>
      </c>
      <c r="C71" s="280" t="s">
        <v>111</v>
      </c>
      <c r="D71" s="280" t="s">
        <v>41</v>
      </c>
      <c r="E71" s="280" t="s">
        <v>55</v>
      </c>
      <c r="F71" s="280" t="s">
        <v>68</v>
      </c>
      <c r="G71" s="185" t="s">
        <v>112</v>
      </c>
    </row>
    <row r="72" spans="1:7">
      <c r="B72" s="281"/>
      <c r="C72" s="281"/>
      <c r="D72" s="281"/>
      <c r="E72" s="281"/>
      <c r="F72" s="281"/>
      <c r="G72" s="185">
        <f>C14</f>
        <v>0</v>
      </c>
    </row>
    <row r="73" spans="1:7">
      <c r="B73" s="184" t="s">
        <v>114</v>
      </c>
      <c r="C73" s="109" t="s">
        <v>6</v>
      </c>
      <c r="D73" s="108">
        <f>D67</f>
        <v>5000000</v>
      </c>
      <c r="E73" s="108">
        <f>E67</f>
        <v>5000000</v>
      </c>
      <c r="F73" s="108">
        <f>F67</f>
        <v>5000000</v>
      </c>
      <c r="G73" s="108">
        <f>G67</f>
        <v>0</v>
      </c>
    </row>
    <row r="74" spans="1:7">
      <c r="B74" s="110" t="s">
        <v>115</v>
      </c>
      <c r="C74" s="109" t="s">
        <v>6</v>
      </c>
      <c r="D74" s="105"/>
      <c r="E74" s="105"/>
      <c r="F74" s="106"/>
      <c r="G74" s="226"/>
    </row>
    <row r="75" spans="1:7" ht="15" customHeight="1">
      <c r="B75" s="111" t="s">
        <v>116</v>
      </c>
      <c r="C75" s="109" t="s">
        <v>6</v>
      </c>
      <c r="D75" s="105"/>
      <c r="E75" s="105"/>
      <c r="F75" s="106"/>
      <c r="G75" s="226"/>
    </row>
    <row r="76" spans="1:7">
      <c r="B76" s="110" t="s">
        <v>117</v>
      </c>
      <c r="C76" s="109" t="s">
        <v>6</v>
      </c>
      <c r="D76" s="108">
        <f>SUM(D77:D78)</f>
        <v>0</v>
      </c>
      <c r="E76" s="108">
        <f>SUM(E77:E78)</f>
        <v>0</v>
      </c>
      <c r="F76" s="108">
        <f>SUM(F77:F78)</f>
        <v>0</v>
      </c>
      <c r="G76" s="108">
        <f>SUM(G77:G78)</f>
        <v>0</v>
      </c>
    </row>
    <row r="77" spans="1:7">
      <c r="B77" s="103"/>
      <c r="C77" s="109" t="s">
        <v>6</v>
      </c>
      <c r="D77" s="105"/>
      <c r="E77" s="105"/>
      <c r="F77" s="106"/>
      <c r="G77" s="226"/>
    </row>
    <row r="78" spans="1:7">
      <c r="B78" s="103"/>
      <c r="C78" s="109" t="s">
        <v>6</v>
      </c>
      <c r="D78" s="105"/>
      <c r="E78" s="105"/>
      <c r="F78" s="106"/>
      <c r="G78" s="226"/>
    </row>
    <row r="79" spans="1:7" ht="15.75" customHeight="1">
      <c r="B79" s="184" t="s">
        <v>118</v>
      </c>
      <c r="C79" s="109" t="s">
        <v>6</v>
      </c>
      <c r="D79" s="108">
        <f>D73-D76-D75</f>
        <v>5000000</v>
      </c>
      <c r="E79" s="108">
        <f>E73-E76-E75</f>
        <v>5000000</v>
      </c>
      <c r="F79" s="108">
        <f>F73-F76-F75</f>
        <v>5000000</v>
      </c>
      <c r="G79" s="108">
        <f>G73-G76-G75</f>
        <v>0</v>
      </c>
    </row>
    <row r="80" spans="1:7">
      <c r="B80"/>
    </row>
    <row r="81" spans="1:5" ht="19.5" customHeight="1">
      <c r="A81" s="91" t="s">
        <v>133</v>
      </c>
      <c r="B81"/>
    </row>
    <row r="82" spans="1:5" ht="21" customHeight="1">
      <c r="B82"/>
    </row>
    <row r="83" spans="1:5" ht="36" customHeight="1">
      <c r="B83" s="184" t="s">
        <v>167</v>
      </c>
      <c r="C83" s="295" t="s">
        <v>902</v>
      </c>
      <c r="D83" s="296"/>
      <c r="E83" s="297"/>
    </row>
    <row r="84" spans="1:5">
      <c r="B84"/>
    </row>
    <row r="85" spans="1:5" ht="15.75">
      <c r="A85" s="91" t="s">
        <v>168</v>
      </c>
      <c r="B85" s="117"/>
    </row>
    <row r="86" spans="1:5">
      <c r="B86"/>
    </row>
    <row r="87" spans="1:5">
      <c r="B87" s="184" t="s">
        <v>134</v>
      </c>
      <c r="C87" s="277"/>
      <c r="D87" s="278"/>
      <c r="E87" s="279"/>
    </row>
    <row r="88" spans="1:5">
      <c r="B88" s="184" t="s">
        <v>135</v>
      </c>
      <c r="C88" s="277"/>
      <c r="D88" s="278"/>
      <c r="E88" s="279"/>
    </row>
    <row r="89" spans="1:5" ht="24.75" customHeight="1">
      <c r="A89" s="91" t="s">
        <v>169</v>
      </c>
      <c r="B89"/>
    </row>
    <row r="90" spans="1:5">
      <c r="B90"/>
    </row>
    <row r="91" spans="1:5">
      <c r="B91" s="277"/>
      <c r="C91" s="278"/>
      <c r="D91" s="278"/>
      <c r="E91" s="279"/>
    </row>
    <row r="93" spans="1:5">
      <c r="A93" s="91" t="s">
        <v>136</v>
      </c>
    </row>
    <row r="95" spans="1:5">
      <c r="B95" s="277"/>
      <c r="C95" s="278"/>
      <c r="D95" s="278"/>
      <c r="E95" s="279"/>
    </row>
    <row r="98" spans="2:2" ht="16.5">
      <c r="B98" s="256"/>
    </row>
  </sheetData>
  <mergeCells count="25">
    <mergeCell ref="B33:B35"/>
    <mergeCell ref="B37:B39"/>
    <mergeCell ref="B44:E44"/>
    <mergeCell ref="B48:E48"/>
    <mergeCell ref="B52:E52"/>
    <mergeCell ref="F71:F72"/>
    <mergeCell ref="C83:E83"/>
    <mergeCell ref="F56:F57"/>
    <mergeCell ref="B63:B64"/>
    <mergeCell ref="C63:C64"/>
    <mergeCell ref="D63:D64"/>
    <mergeCell ref="E63:E64"/>
    <mergeCell ref="F63:F64"/>
    <mergeCell ref="B56:B57"/>
    <mergeCell ref="C56:C57"/>
    <mergeCell ref="D56:D57"/>
    <mergeCell ref="E56:E57"/>
    <mergeCell ref="C87:E87"/>
    <mergeCell ref="C88:E88"/>
    <mergeCell ref="B91:E91"/>
    <mergeCell ref="B95:E95"/>
    <mergeCell ref="B71:B72"/>
    <mergeCell ref="C71:C72"/>
    <mergeCell ref="D71:D72"/>
    <mergeCell ref="E71:E72"/>
  </mergeCells>
  <dataValidations count="2">
    <dataValidation type="list" allowBlank="1" showInputMessage="1" showErrorMessage="1" sqref="B27">
      <formula1>$J$2:$J$4</formula1>
    </dataValidation>
    <dataValidation type="list" allowBlank="1" showInputMessage="1" showErrorMessage="1" sqref="C20:C21">
      <formula1>$H$2:$H$4</formula1>
    </dataValidation>
  </dataValidations>
  <hyperlinks>
    <hyperlink ref="C26" location="_ftn1" display="_ftn1"/>
    <hyperlink ref="D26" location="_ftn2" display="_ftn2"/>
    <hyperlink ref="E26" location="_ftn3" display="_ftn3"/>
  </hyperlink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5321" r:id="rId3" name="Check Box 25">
              <controlPr defaultSize="0" autoFill="0" autoLine="0" autoPict="0">
                <anchor moveWithCells="1">
                  <from>
                    <xdr:col>2</xdr:col>
                    <xdr:colOff>104775</xdr:colOff>
                    <xdr:row>32</xdr:row>
                    <xdr:rowOff>0</xdr:rowOff>
                  </from>
                  <to>
                    <xdr:col>2</xdr:col>
                    <xdr:colOff>3114675</xdr:colOff>
                    <xdr:row>33</xdr:row>
                    <xdr:rowOff>9525</xdr:rowOff>
                  </to>
                </anchor>
              </controlPr>
            </control>
          </mc:Choice>
        </mc:AlternateContent>
        <mc:AlternateContent xmlns:mc="http://schemas.openxmlformats.org/markup-compatibility/2006">
          <mc:Choice Requires="x14">
            <control shapeId="55322" r:id="rId4" name="Check Box 26">
              <controlPr defaultSize="0" autoFill="0" autoLine="0" autoPict="0">
                <anchor moveWithCells="1">
                  <from>
                    <xdr:col>2</xdr:col>
                    <xdr:colOff>104775</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5323" r:id="rId5" name="Check Box 27">
              <controlPr defaultSize="0" autoFill="0" autoLine="0" autoPict="0">
                <anchor moveWithCells="1">
                  <from>
                    <xdr:col>2</xdr:col>
                    <xdr:colOff>104775</xdr:colOff>
                    <xdr:row>32</xdr:row>
                    <xdr:rowOff>180975</xdr:rowOff>
                  </from>
                  <to>
                    <xdr:col>3</xdr:col>
                    <xdr:colOff>1933575</xdr:colOff>
                    <xdr:row>33</xdr:row>
                    <xdr:rowOff>180975</xdr:rowOff>
                  </to>
                </anchor>
              </controlPr>
            </control>
          </mc:Choice>
        </mc:AlternateContent>
        <mc:AlternateContent xmlns:mc="http://schemas.openxmlformats.org/markup-compatibility/2006">
          <mc:Choice Requires="x14">
            <control shapeId="55324" r:id="rId6" name="Check Box 28">
              <controlPr defaultSize="0" autoFill="0" autoLine="0" autoPict="0">
                <anchor moveWithCells="1">
                  <from>
                    <xdr:col>2</xdr:col>
                    <xdr:colOff>38100</xdr:colOff>
                    <xdr:row>36</xdr:row>
                    <xdr:rowOff>28575</xdr:rowOff>
                  </from>
                  <to>
                    <xdr:col>10</xdr:col>
                    <xdr:colOff>28575</xdr:colOff>
                    <xdr:row>37</xdr:row>
                    <xdr:rowOff>0</xdr:rowOff>
                  </to>
                </anchor>
              </controlPr>
            </control>
          </mc:Choice>
        </mc:AlternateContent>
        <mc:AlternateContent xmlns:mc="http://schemas.openxmlformats.org/markup-compatibility/2006">
          <mc:Choice Requires="x14">
            <control shapeId="55325" r:id="rId7" name="Check Box 29">
              <controlPr defaultSize="0" autoFill="0" autoLine="0" autoPict="0">
                <anchor moveWithCells="1">
                  <from>
                    <xdr:col>2</xdr:col>
                    <xdr:colOff>47625</xdr:colOff>
                    <xdr:row>37</xdr:row>
                    <xdr:rowOff>28575</xdr:rowOff>
                  </from>
                  <to>
                    <xdr:col>10</xdr:col>
                    <xdr:colOff>409575</xdr:colOff>
                    <xdr:row>38</xdr:row>
                    <xdr:rowOff>0</xdr:rowOff>
                  </to>
                </anchor>
              </controlPr>
            </control>
          </mc:Choice>
        </mc:AlternateContent>
        <mc:AlternateContent xmlns:mc="http://schemas.openxmlformats.org/markup-compatibility/2006">
          <mc:Choice Requires="x14">
            <control shapeId="55326" r:id="rId8" name="Check Box 30">
              <controlPr defaultSize="0" autoFill="0" autoLine="0" autoPict="0">
                <anchor moveWithCells="1">
                  <from>
                    <xdr:col>2</xdr:col>
                    <xdr:colOff>47625</xdr:colOff>
                    <xdr:row>38</xdr:row>
                    <xdr:rowOff>9525</xdr:rowOff>
                  </from>
                  <to>
                    <xdr:col>6</xdr:col>
                    <xdr:colOff>1000125</xdr:colOff>
                    <xdr:row>39</xdr:row>
                    <xdr:rowOff>0</xdr:rowOff>
                  </to>
                </anchor>
              </controlPr>
            </control>
          </mc:Choice>
        </mc:AlternateContent>
        <mc:AlternateContent xmlns:mc="http://schemas.openxmlformats.org/markup-compatibility/2006">
          <mc:Choice Requires="x14">
            <control shapeId="55327" r:id="rId9" name="Check Box 31">
              <controlPr defaultSize="0" autoFill="0" autoLine="0" autoPict="0">
                <anchor moveWithCells="1">
                  <from>
                    <xdr:col>1</xdr:col>
                    <xdr:colOff>0</xdr:colOff>
                    <xdr:row>11</xdr:row>
                    <xdr:rowOff>0</xdr:rowOff>
                  </from>
                  <to>
                    <xdr:col>1</xdr:col>
                    <xdr:colOff>2933700</xdr:colOff>
                    <xdr:row>12</xdr:row>
                    <xdr:rowOff>57150</xdr:rowOff>
                  </to>
                </anchor>
              </controlPr>
            </control>
          </mc:Choice>
        </mc:AlternateContent>
        <mc:AlternateContent xmlns:mc="http://schemas.openxmlformats.org/markup-compatibility/2006">
          <mc:Choice Requires="x14">
            <control shapeId="55328" r:id="rId10" name="Check Box 32">
              <controlPr defaultSize="0" autoFill="0" autoLine="0" autoPict="0">
                <anchor moveWithCells="1">
                  <from>
                    <xdr:col>2</xdr:col>
                    <xdr:colOff>104775</xdr:colOff>
                    <xdr:row>32</xdr:row>
                    <xdr:rowOff>0</xdr:rowOff>
                  </from>
                  <to>
                    <xdr:col>2</xdr:col>
                    <xdr:colOff>3114675</xdr:colOff>
                    <xdr:row>33</xdr:row>
                    <xdr:rowOff>9525</xdr:rowOff>
                  </to>
                </anchor>
              </controlPr>
            </control>
          </mc:Choice>
        </mc:AlternateContent>
        <mc:AlternateContent xmlns:mc="http://schemas.openxmlformats.org/markup-compatibility/2006">
          <mc:Choice Requires="x14">
            <control shapeId="55329" r:id="rId11" name="Check Box 33">
              <controlPr defaultSize="0" autoFill="0" autoLine="0" autoPict="0">
                <anchor moveWithCells="1">
                  <from>
                    <xdr:col>2</xdr:col>
                    <xdr:colOff>104775</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5330" r:id="rId12" name="Check Box 34">
              <controlPr defaultSize="0" autoFill="0" autoLine="0" autoPict="0">
                <anchor moveWithCells="1">
                  <from>
                    <xdr:col>2</xdr:col>
                    <xdr:colOff>104775</xdr:colOff>
                    <xdr:row>32</xdr:row>
                    <xdr:rowOff>180975</xdr:rowOff>
                  </from>
                  <to>
                    <xdr:col>3</xdr:col>
                    <xdr:colOff>1933575</xdr:colOff>
                    <xdr:row>33</xdr:row>
                    <xdr:rowOff>180975</xdr:rowOff>
                  </to>
                </anchor>
              </controlPr>
            </control>
          </mc:Choice>
        </mc:AlternateContent>
        <mc:AlternateContent xmlns:mc="http://schemas.openxmlformats.org/markup-compatibility/2006">
          <mc:Choice Requires="x14">
            <control shapeId="55331" r:id="rId13" name="Check Box 35">
              <controlPr defaultSize="0" autoFill="0" autoLine="0" autoPict="0">
                <anchor moveWithCells="1">
                  <from>
                    <xdr:col>2</xdr:col>
                    <xdr:colOff>47625</xdr:colOff>
                    <xdr:row>38</xdr:row>
                    <xdr:rowOff>9525</xdr:rowOff>
                  </from>
                  <to>
                    <xdr:col>6</xdr:col>
                    <xdr:colOff>1000125</xdr:colOff>
                    <xdr:row>39</xdr:row>
                    <xdr:rowOff>0</xdr:rowOff>
                  </to>
                </anchor>
              </controlPr>
            </control>
          </mc:Choice>
        </mc:AlternateContent>
        <mc:AlternateContent xmlns:mc="http://schemas.openxmlformats.org/markup-compatibility/2006">
          <mc:Choice Requires="x14">
            <control shapeId="55332" r:id="rId14" name="Check Box 36">
              <controlPr defaultSize="0" autoFill="0" autoLine="0" autoPict="0">
                <anchor moveWithCells="1">
                  <from>
                    <xdr:col>1</xdr:col>
                    <xdr:colOff>0</xdr:colOff>
                    <xdr:row>11</xdr:row>
                    <xdr:rowOff>0</xdr:rowOff>
                  </from>
                  <to>
                    <xdr:col>1</xdr:col>
                    <xdr:colOff>2933700</xdr:colOff>
                    <xdr:row>12</xdr:row>
                    <xdr:rowOff>57150</xdr:rowOff>
                  </to>
                </anchor>
              </controlPr>
            </control>
          </mc:Choice>
        </mc:AlternateContent>
        <mc:AlternateContent xmlns:mc="http://schemas.openxmlformats.org/markup-compatibility/2006">
          <mc:Choice Requires="x14">
            <control shapeId="55333" r:id="rId15" name="Check Box 37">
              <controlPr defaultSize="0" autoFill="0" autoLine="0" autoPict="0">
                <anchor moveWithCells="1">
                  <from>
                    <xdr:col>2</xdr:col>
                    <xdr:colOff>104775</xdr:colOff>
                    <xdr:row>32</xdr:row>
                    <xdr:rowOff>0</xdr:rowOff>
                  </from>
                  <to>
                    <xdr:col>2</xdr:col>
                    <xdr:colOff>3114675</xdr:colOff>
                    <xdr:row>33</xdr:row>
                    <xdr:rowOff>9525</xdr:rowOff>
                  </to>
                </anchor>
              </controlPr>
            </control>
          </mc:Choice>
        </mc:AlternateContent>
        <mc:AlternateContent xmlns:mc="http://schemas.openxmlformats.org/markup-compatibility/2006">
          <mc:Choice Requires="x14">
            <control shapeId="55334" r:id="rId16" name="Check Box 38">
              <controlPr defaultSize="0" autoFill="0" autoLine="0" autoPict="0">
                <anchor moveWithCells="1">
                  <from>
                    <xdr:col>2</xdr:col>
                    <xdr:colOff>104775</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5335" r:id="rId17" name="Check Box 39">
              <controlPr defaultSize="0" autoFill="0" autoLine="0" autoPict="0">
                <anchor moveWithCells="1">
                  <from>
                    <xdr:col>2</xdr:col>
                    <xdr:colOff>104775</xdr:colOff>
                    <xdr:row>32</xdr:row>
                    <xdr:rowOff>180975</xdr:rowOff>
                  </from>
                  <to>
                    <xdr:col>3</xdr:col>
                    <xdr:colOff>1933575</xdr:colOff>
                    <xdr:row>33</xdr:row>
                    <xdr:rowOff>180975</xdr:rowOff>
                  </to>
                </anchor>
              </controlPr>
            </control>
          </mc:Choice>
        </mc:AlternateContent>
        <mc:AlternateContent xmlns:mc="http://schemas.openxmlformats.org/markup-compatibility/2006">
          <mc:Choice Requires="x14">
            <control shapeId="55336" r:id="rId18" name="Check Box 40">
              <controlPr defaultSize="0" autoFill="0" autoLine="0" autoPict="0">
                <anchor moveWithCells="1">
                  <from>
                    <xdr:col>2</xdr:col>
                    <xdr:colOff>38100</xdr:colOff>
                    <xdr:row>36</xdr:row>
                    <xdr:rowOff>28575</xdr:rowOff>
                  </from>
                  <to>
                    <xdr:col>10</xdr:col>
                    <xdr:colOff>28575</xdr:colOff>
                    <xdr:row>37</xdr:row>
                    <xdr:rowOff>0</xdr:rowOff>
                  </to>
                </anchor>
              </controlPr>
            </control>
          </mc:Choice>
        </mc:AlternateContent>
        <mc:AlternateContent xmlns:mc="http://schemas.openxmlformats.org/markup-compatibility/2006">
          <mc:Choice Requires="x14">
            <control shapeId="55337" r:id="rId19" name="Check Box 41">
              <controlPr defaultSize="0" autoFill="0" autoLine="0" autoPict="0">
                <anchor moveWithCells="1">
                  <from>
                    <xdr:col>2</xdr:col>
                    <xdr:colOff>47625</xdr:colOff>
                    <xdr:row>37</xdr:row>
                    <xdr:rowOff>28575</xdr:rowOff>
                  </from>
                  <to>
                    <xdr:col>10</xdr:col>
                    <xdr:colOff>409575</xdr:colOff>
                    <xdr:row>38</xdr:row>
                    <xdr:rowOff>0</xdr:rowOff>
                  </to>
                </anchor>
              </controlPr>
            </control>
          </mc:Choice>
        </mc:AlternateContent>
        <mc:AlternateContent xmlns:mc="http://schemas.openxmlformats.org/markup-compatibility/2006">
          <mc:Choice Requires="x14">
            <control shapeId="55338" r:id="rId20" name="Check Box 42">
              <controlPr defaultSize="0" autoFill="0" autoLine="0" autoPict="0">
                <anchor moveWithCells="1">
                  <from>
                    <xdr:col>2</xdr:col>
                    <xdr:colOff>47625</xdr:colOff>
                    <xdr:row>38</xdr:row>
                    <xdr:rowOff>9525</xdr:rowOff>
                  </from>
                  <to>
                    <xdr:col>6</xdr:col>
                    <xdr:colOff>1000125</xdr:colOff>
                    <xdr:row>39</xdr:row>
                    <xdr:rowOff>0</xdr:rowOff>
                  </to>
                </anchor>
              </controlPr>
            </control>
          </mc:Choice>
        </mc:AlternateContent>
        <mc:AlternateContent xmlns:mc="http://schemas.openxmlformats.org/markup-compatibility/2006">
          <mc:Choice Requires="x14">
            <control shapeId="55339" r:id="rId21" name="Check Box 43">
              <controlPr defaultSize="0" autoFill="0" autoLine="0" autoPict="0">
                <anchor moveWithCells="1">
                  <from>
                    <xdr:col>1</xdr:col>
                    <xdr:colOff>0</xdr:colOff>
                    <xdr:row>11</xdr:row>
                    <xdr:rowOff>0</xdr:rowOff>
                  </from>
                  <to>
                    <xdr:col>1</xdr:col>
                    <xdr:colOff>2933700</xdr:colOff>
                    <xdr:row>12</xdr:row>
                    <xdr:rowOff>57150</xdr:rowOff>
                  </to>
                </anchor>
              </controlPr>
            </control>
          </mc:Choice>
        </mc:AlternateContent>
        <mc:AlternateContent xmlns:mc="http://schemas.openxmlformats.org/markup-compatibility/2006">
          <mc:Choice Requires="x14">
            <control shapeId="55340" r:id="rId22" name="Check Box 44">
              <controlPr defaultSize="0" autoFill="0" autoLine="0" autoPict="0">
                <anchor moveWithCells="1">
                  <from>
                    <xdr:col>2</xdr:col>
                    <xdr:colOff>104775</xdr:colOff>
                    <xdr:row>32</xdr:row>
                    <xdr:rowOff>0</xdr:rowOff>
                  </from>
                  <to>
                    <xdr:col>2</xdr:col>
                    <xdr:colOff>3114675</xdr:colOff>
                    <xdr:row>33</xdr:row>
                    <xdr:rowOff>9525</xdr:rowOff>
                  </to>
                </anchor>
              </controlPr>
            </control>
          </mc:Choice>
        </mc:AlternateContent>
        <mc:AlternateContent xmlns:mc="http://schemas.openxmlformats.org/markup-compatibility/2006">
          <mc:Choice Requires="x14">
            <control shapeId="55341" r:id="rId23" name="Check Box 45">
              <controlPr defaultSize="0" autoFill="0" autoLine="0" autoPict="0">
                <anchor moveWithCells="1">
                  <from>
                    <xdr:col>2</xdr:col>
                    <xdr:colOff>104775</xdr:colOff>
                    <xdr:row>34</xdr:row>
                    <xdr:rowOff>0</xdr:rowOff>
                  </from>
                  <to>
                    <xdr:col>3</xdr:col>
                    <xdr:colOff>1019175</xdr:colOff>
                    <xdr:row>34</xdr:row>
                    <xdr:rowOff>161925</xdr:rowOff>
                  </to>
                </anchor>
              </controlPr>
            </control>
          </mc:Choice>
        </mc:AlternateContent>
        <mc:AlternateContent xmlns:mc="http://schemas.openxmlformats.org/markup-compatibility/2006">
          <mc:Choice Requires="x14">
            <control shapeId="55342" r:id="rId24" name="Check Box 46">
              <controlPr defaultSize="0" autoFill="0" autoLine="0" autoPict="0">
                <anchor moveWithCells="1">
                  <from>
                    <xdr:col>2</xdr:col>
                    <xdr:colOff>104775</xdr:colOff>
                    <xdr:row>32</xdr:row>
                    <xdr:rowOff>180975</xdr:rowOff>
                  </from>
                  <to>
                    <xdr:col>3</xdr:col>
                    <xdr:colOff>1933575</xdr:colOff>
                    <xdr:row>33</xdr:row>
                    <xdr:rowOff>180975</xdr:rowOff>
                  </to>
                </anchor>
              </controlPr>
            </control>
          </mc:Choice>
        </mc:AlternateContent>
        <mc:AlternateContent xmlns:mc="http://schemas.openxmlformats.org/markup-compatibility/2006">
          <mc:Choice Requires="x14">
            <control shapeId="55343" r:id="rId25" name="Check Box 47">
              <controlPr defaultSize="0" autoFill="0" autoLine="0" autoPict="0">
                <anchor moveWithCells="1">
                  <from>
                    <xdr:col>2</xdr:col>
                    <xdr:colOff>47625</xdr:colOff>
                    <xdr:row>38</xdr:row>
                    <xdr:rowOff>9525</xdr:rowOff>
                  </from>
                  <to>
                    <xdr:col>6</xdr:col>
                    <xdr:colOff>1000125</xdr:colOff>
                    <xdr:row>39</xdr:row>
                    <xdr:rowOff>0</xdr:rowOff>
                  </to>
                </anchor>
              </controlPr>
            </control>
          </mc:Choice>
        </mc:AlternateContent>
        <mc:AlternateContent xmlns:mc="http://schemas.openxmlformats.org/markup-compatibility/2006">
          <mc:Choice Requires="x14">
            <control shapeId="55344" r:id="rId26" name="Check Box 48">
              <controlPr defaultSize="0" autoFill="0" autoLine="0" autoPict="0">
                <anchor moveWithCells="1">
                  <from>
                    <xdr:col>1</xdr:col>
                    <xdr:colOff>0</xdr:colOff>
                    <xdr:row>11</xdr:row>
                    <xdr:rowOff>0</xdr:rowOff>
                  </from>
                  <to>
                    <xdr:col>1</xdr:col>
                    <xdr:colOff>2933700</xdr:colOff>
                    <xdr:row>12</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45"/>
  <sheetViews>
    <sheetView topLeftCell="A16" zoomScaleNormal="100" workbookViewId="0">
      <selection activeCell="M40" sqref="M40"/>
    </sheetView>
  </sheetViews>
  <sheetFormatPr defaultRowHeight="15"/>
  <cols>
    <col min="1" max="1" width="6.140625" customWidth="1"/>
    <col min="2" max="2" width="15.42578125" customWidth="1"/>
    <col min="3" max="3" width="11.140625" customWidth="1"/>
    <col min="4" max="4" width="40.5703125" customWidth="1"/>
    <col min="5" max="5" width="51.28515625" customWidth="1"/>
    <col min="6" max="6" width="39.7109375" customWidth="1"/>
    <col min="7" max="7" width="15.85546875" customWidth="1"/>
    <col min="8" max="9" width="15" customWidth="1"/>
    <col min="10" max="10" width="10.5703125" customWidth="1"/>
    <col min="11" max="11" width="11.42578125" customWidth="1"/>
    <col min="12" max="12" width="13" customWidth="1"/>
    <col min="13" max="13" width="10.42578125" bestFit="1" customWidth="1"/>
    <col min="14" max="14" width="10.7109375" bestFit="1" customWidth="1"/>
    <col min="15" max="15" width="11.85546875" customWidth="1"/>
    <col min="19" max="19" width="16.140625" customWidth="1"/>
    <col min="20" max="20" width="25.85546875" customWidth="1"/>
    <col min="22" max="22" width="14.28515625" bestFit="1" customWidth="1"/>
    <col min="23" max="23" width="14.85546875" bestFit="1" customWidth="1"/>
    <col min="24" max="24" width="16.42578125" bestFit="1" customWidth="1"/>
  </cols>
  <sheetData>
    <row r="2" spans="1:20">
      <c r="A2" s="3" t="s">
        <v>195</v>
      </c>
      <c r="B2" s="4"/>
      <c r="C2" s="4"/>
      <c r="D2" s="5"/>
      <c r="E2" s="5"/>
      <c r="F2" s="5"/>
      <c r="G2" s="5"/>
      <c r="H2" s="5"/>
      <c r="I2" s="5"/>
      <c r="J2" s="5"/>
    </row>
    <row r="3" spans="1:20">
      <c r="E3" t="s">
        <v>808</v>
      </c>
      <c r="J3" s="78"/>
    </row>
    <row r="4" spans="1:20" s="83" customFormat="1" ht="16.5">
      <c r="A4" s="84"/>
      <c r="B4" s="84"/>
      <c r="C4" s="84"/>
      <c r="D4" s="84"/>
      <c r="E4" s="84"/>
      <c r="N4" s="298" t="s">
        <v>60</v>
      </c>
      <c r="O4" s="298"/>
      <c r="S4" s="86"/>
    </row>
    <row r="5" spans="1:20" s="83" customFormat="1" ht="72" customHeight="1">
      <c r="A5" s="299" t="s">
        <v>59</v>
      </c>
      <c r="B5" s="299" t="s">
        <v>62</v>
      </c>
      <c r="C5" s="299"/>
      <c r="D5" s="299" t="s">
        <v>121</v>
      </c>
      <c r="E5" s="299" t="s">
        <v>64</v>
      </c>
      <c r="F5" s="299" t="s">
        <v>194</v>
      </c>
      <c r="G5" s="303" t="s">
        <v>82</v>
      </c>
      <c r="H5" s="303"/>
      <c r="I5" s="303"/>
      <c r="J5" s="300" t="s">
        <v>83</v>
      </c>
      <c r="K5" s="300"/>
      <c r="L5" s="300"/>
      <c r="M5" s="303" t="s">
        <v>191</v>
      </c>
      <c r="N5" s="303"/>
      <c r="O5" s="303"/>
      <c r="P5" s="300" t="s">
        <v>192</v>
      </c>
      <c r="Q5" s="300"/>
      <c r="R5" s="300"/>
      <c r="S5" s="303" t="s">
        <v>193</v>
      </c>
      <c r="T5" s="300" t="s">
        <v>66</v>
      </c>
    </row>
    <row r="6" spans="1:20" s="83" customFormat="1" ht="119.25" customHeight="1">
      <c r="A6" s="299"/>
      <c r="B6" s="115" t="s">
        <v>119</v>
      </c>
      <c r="C6" s="115" t="s">
        <v>120</v>
      </c>
      <c r="D6" s="299"/>
      <c r="E6" s="299"/>
      <c r="F6" s="299"/>
      <c r="G6" s="114" t="s">
        <v>81</v>
      </c>
      <c r="H6" s="114" t="s">
        <v>189</v>
      </c>
      <c r="I6" s="114" t="s">
        <v>190</v>
      </c>
      <c r="J6" s="114" t="s">
        <v>41</v>
      </c>
      <c r="K6" s="114" t="s">
        <v>55</v>
      </c>
      <c r="L6" s="114" t="s">
        <v>68</v>
      </c>
      <c r="M6" s="133" t="s">
        <v>42</v>
      </c>
      <c r="N6" s="133" t="s">
        <v>58</v>
      </c>
      <c r="O6" s="133" t="s">
        <v>65</v>
      </c>
      <c r="P6" s="133" t="s">
        <v>42</v>
      </c>
      <c r="Q6" s="133" t="s">
        <v>58</v>
      </c>
      <c r="R6" s="133" t="s">
        <v>65</v>
      </c>
      <c r="S6" s="303"/>
      <c r="T6" s="300"/>
    </row>
    <row r="7" spans="1:20" s="83" customFormat="1" ht="24.75" customHeight="1">
      <c r="A7" s="87">
        <v>1</v>
      </c>
      <c r="B7" s="87">
        <v>2</v>
      </c>
      <c r="C7" s="87">
        <v>3</v>
      </c>
      <c r="D7" s="87">
        <v>4</v>
      </c>
      <c r="E7" s="87">
        <v>5</v>
      </c>
      <c r="F7" s="87">
        <v>6</v>
      </c>
      <c r="G7" s="87">
        <v>7</v>
      </c>
      <c r="H7" s="87">
        <v>8</v>
      </c>
      <c r="I7" s="87">
        <v>9</v>
      </c>
      <c r="J7" s="87">
        <v>10</v>
      </c>
      <c r="K7" s="87">
        <v>11</v>
      </c>
      <c r="L7" s="87">
        <v>12</v>
      </c>
      <c r="M7" s="87">
        <v>13</v>
      </c>
      <c r="N7" s="87">
        <v>14</v>
      </c>
      <c r="O7" s="87">
        <v>15</v>
      </c>
      <c r="P7" s="87">
        <v>16</v>
      </c>
      <c r="Q7" s="87">
        <v>17</v>
      </c>
      <c r="R7" s="87">
        <v>18</v>
      </c>
      <c r="S7" s="87">
        <v>19</v>
      </c>
      <c r="T7" s="87">
        <v>20</v>
      </c>
    </row>
    <row r="8" spans="1:20" s="83" customFormat="1" ht="24.95" customHeight="1">
      <c r="A8" s="301" t="s">
        <v>63</v>
      </c>
      <c r="B8" s="302"/>
      <c r="C8" s="7"/>
      <c r="D8" s="7"/>
      <c r="E8" s="7"/>
      <c r="F8" s="7"/>
      <c r="G8" s="7">
        <f>G9+G11+G18+G23+G32+G36+G40</f>
        <v>24845697.5</v>
      </c>
      <c r="H8" s="7">
        <f>H9+H11+H18+H23+H32+H36+H40</f>
        <v>25215782.800000001</v>
      </c>
      <c r="I8" s="7">
        <f>I9+I11+I18+I23+I32+I36+I40</f>
        <v>25215782.800000001</v>
      </c>
      <c r="J8" s="182">
        <f>J9+J11+J18+J23+J32+J36+J40</f>
        <v>41053498.899999999</v>
      </c>
      <c r="K8" s="182">
        <f t="shared" ref="K8:R8" si="0">K9+K11+K18+K23+K32+K36+K40</f>
        <v>39619232.560000002</v>
      </c>
      <c r="L8" s="182">
        <f t="shared" si="0"/>
        <v>37548098.659999996</v>
      </c>
      <c r="M8" s="182">
        <f t="shared" si="0"/>
        <v>41464777</v>
      </c>
      <c r="N8" s="182">
        <f t="shared" si="0"/>
        <v>39992986.160000004</v>
      </c>
      <c r="O8" s="182">
        <f t="shared" si="0"/>
        <v>37921853.259999998</v>
      </c>
      <c r="P8" s="182">
        <f t="shared" si="0"/>
        <v>156433.20000000001</v>
      </c>
      <c r="Q8" s="182">
        <f t="shared" si="0"/>
        <v>156433.20000000001</v>
      </c>
      <c r="R8" s="182">
        <f t="shared" si="0"/>
        <v>156433.20000000001</v>
      </c>
      <c r="S8" s="7"/>
      <c r="T8" s="7"/>
    </row>
    <row r="9" spans="1:20" s="83" customFormat="1" ht="54.75" customHeight="1">
      <c r="A9" s="155"/>
      <c r="B9" s="156" t="s">
        <v>679</v>
      </c>
      <c r="C9" s="157"/>
      <c r="D9" s="158" t="s">
        <v>216</v>
      </c>
      <c r="E9" s="158" t="s">
        <v>216</v>
      </c>
      <c r="F9" s="158" t="s">
        <v>680</v>
      </c>
      <c r="G9" s="7">
        <f>G10</f>
        <v>155404.29999999999</v>
      </c>
      <c r="H9" s="7">
        <f>H10</f>
        <v>156433.20000000001</v>
      </c>
      <c r="I9" s="7">
        <f>I10</f>
        <v>156433.20000000001</v>
      </c>
      <c r="J9" s="7">
        <f>J10</f>
        <v>0</v>
      </c>
      <c r="K9" s="7">
        <f t="shared" ref="K9:R9" si="1">K10</f>
        <v>0</v>
      </c>
      <c r="L9" s="7">
        <f t="shared" si="1"/>
        <v>0</v>
      </c>
      <c r="M9" s="7">
        <f t="shared" si="1"/>
        <v>0</v>
      </c>
      <c r="N9" s="7">
        <f t="shared" si="1"/>
        <v>0</v>
      </c>
      <c r="O9" s="7">
        <f t="shared" si="1"/>
        <v>0</v>
      </c>
      <c r="P9" s="7">
        <f t="shared" si="1"/>
        <v>156433.20000000001</v>
      </c>
      <c r="Q9" s="7">
        <f t="shared" si="1"/>
        <v>156433.20000000001</v>
      </c>
      <c r="R9" s="7">
        <f t="shared" si="1"/>
        <v>156433.20000000001</v>
      </c>
      <c r="S9" s="7"/>
      <c r="T9" s="7"/>
    </row>
    <row r="10" spans="1:20" s="83" customFormat="1" ht="81.75" customHeight="1">
      <c r="A10" s="155"/>
      <c r="B10" s="157"/>
      <c r="C10" s="159">
        <v>11001</v>
      </c>
      <c r="D10" s="157" t="s">
        <v>681</v>
      </c>
      <c r="E10" s="157" t="s">
        <v>712</v>
      </c>
      <c r="F10" s="157" t="s">
        <v>215</v>
      </c>
      <c r="G10" s="7">
        <f>'Հ3 Մաս 3'!D29</f>
        <v>155404.29999999999</v>
      </c>
      <c r="H10" s="7">
        <f>'Հ3 Մաս 3'!E29</f>
        <v>156433.20000000001</v>
      </c>
      <c r="I10" s="7">
        <f>156433.2</f>
        <v>156433.20000000001</v>
      </c>
      <c r="J10" s="7">
        <v>0</v>
      </c>
      <c r="K10" s="7">
        <v>0</v>
      </c>
      <c r="L10" s="7">
        <v>0</v>
      </c>
      <c r="M10" s="7">
        <v>0</v>
      </c>
      <c r="N10" s="7">
        <v>0</v>
      </c>
      <c r="O10" s="7">
        <v>0</v>
      </c>
      <c r="P10" s="7">
        <v>156433.20000000001</v>
      </c>
      <c r="Q10" s="7">
        <v>156433.20000000001</v>
      </c>
      <c r="R10" s="7">
        <v>156433.20000000001</v>
      </c>
      <c r="S10" s="7"/>
      <c r="T10" s="7"/>
    </row>
    <row r="11" spans="1:20" s="83" customFormat="1" ht="55.5" customHeight="1">
      <c r="A11" s="155"/>
      <c r="B11" s="156" t="s">
        <v>682</v>
      </c>
      <c r="C11" s="157"/>
      <c r="D11" s="158" t="s">
        <v>241</v>
      </c>
      <c r="E11" s="158" t="s">
        <v>683</v>
      </c>
      <c r="F11" s="158" t="s">
        <v>684</v>
      </c>
      <c r="G11" s="207">
        <f>G12+G13+G14+G15+G16+G17</f>
        <v>2460607.1999999997</v>
      </c>
      <c r="H11" s="207">
        <f t="shared" ref="H11:R11" si="2">H12+H13+H14+H15+H16+H17</f>
        <v>2569426.5</v>
      </c>
      <c r="I11" s="207">
        <f t="shared" si="2"/>
        <v>2569426.5</v>
      </c>
      <c r="J11" s="207">
        <f>J12+J13+J14+J15+J16+J17</f>
        <v>2934163</v>
      </c>
      <c r="K11" s="207">
        <f t="shared" si="2"/>
        <v>2919850.4</v>
      </c>
      <c r="L11" s="207">
        <f t="shared" si="2"/>
        <v>2944807</v>
      </c>
      <c r="M11" s="207">
        <f t="shared" si="2"/>
        <v>3330441.1</v>
      </c>
      <c r="N11" s="207">
        <f t="shared" si="2"/>
        <v>3278604</v>
      </c>
      <c r="O11" s="207">
        <f t="shared" si="2"/>
        <v>3303561.5999999996</v>
      </c>
      <c r="P11" s="207">
        <f t="shared" si="2"/>
        <v>0</v>
      </c>
      <c r="Q11" s="207">
        <f t="shared" si="2"/>
        <v>0</v>
      </c>
      <c r="R11" s="207">
        <f t="shared" si="2"/>
        <v>0</v>
      </c>
      <c r="S11" s="7"/>
      <c r="T11" s="7"/>
    </row>
    <row r="12" spans="1:20" s="83" customFormat="1" ht="54" customHeight="1">
      <c r="A12" s="155"/>
      <c r="B12" s="157"/>
      <c r="C12" s="159">
        <v>11001</v>
      </c>
      <c r="D12" s="157" t="s">
        <v>683</v>
      </c>
      <c r="E12" s="157" t="s">
        <v>242</v>
      </c>
      <c r="F12" s="157" t="s">
        <v>215</v>
      </c>
      <c r="G12" s="7">
        <f>'Հ3 Մաս 3'!D59</f>
        <v>2126143.2999999998</v>
      </c>
      <c r="H12" s="7">
        <f>'Հ3 Մաս 3'!E59</f>
        <v>2113455.6</v>
      </c>
      <c r="I12" s="7">
        <v>2113455.6</v>
      </c>
      <c r="J12" s="7">
        <f>'Հ3 Մաս 3'!F59</f>
        <v>2546274.2000000002</v>
      </c>
      <c r="K12" s="7">
        <v>2586941.4</v>
      </c>
      <c r="L12" s="7">
        <v>2609757.9</v>
      </c>
      <c r="M12" s="7">
        <v>2546274.2000000002</v>
      </c>
      <c r="N12" s="7">
        <v>2586941.4</v>
      </c>
      <c r="O12" s="7">
        <v>2609757.9</v>
      </c>
      <c r="P12" s="7"/>
      <c r="Q12" s="7"/>
      <c r="R12" s="7"/>
      <c r="S12" s="7" t="s">
        <v>96</v>
      </c>
      <c r="T12" s="7"/>
    </row>
    <row r="13" spans="1:20" s="83" customFormat="1" ht="34.5" customHeight="1">
      <c r="A13" s="155"/>
      <c r="B13" s="157"/>
      <c r="C13" s="159">
        <v>11003</v>
      </c>
      <c r="D13" s="157" t="s">
        <v>286</v>
      </c>
      <c r="E13" s="157" t="s">
        <v>287</v>
      </c>
      <c r="F13" s="157" t="s">
        <v>215</v>
      </c>
      <c r="G13" s="7">
        <f>'Հ3 Մաս 3'!D76</f>
        <v>41584.800000000003</v>
      </c>
      <c r="H13" s="7">
        <f>'Հ3 Մաս 3'!E76</f>
        <v>41534</v>
      </c>
      <c r="I13" s="7">
        <v>41534</v>
      </c>
      <c r="J13" s="7">
        <f>'Հ3 Մաս 3'!F76</f>
        <v>42599.4</v>
      </c>
      <c r="K13" s="7">
        <v>43472.1</v>
      </c>
      <c r="L13" s="7">
        <v>43612.2</v>
      </c>
      <c r="M13" s="207">
        <v>401352.99999999994</v>
      </c>
      <c r="N13" s="7">
        <v>402225.7</v>
      </c>
      <c r="O13" s="7">
        <v>402366.8</v>
      </c>
      <c r="P13" s="7"/>
      <c r="Q13" s="7"/>
      <c r="R13" s="7"/>
      <c r="S13" s="7" t="s">
        <v>96</v>
      </c>
      <c r="T13" s="7"/>
    </row>
    <row r="14" spans="1:20" s="83" customFormat="1" ht="52.5" customHeight="1">
      <c r="A14" s="155"/>
      <c r="B14" s="157"/>
      <c r="C14" s="159">
        <v>11010</v>
      </c>
      <c r="D14" s="157" t="s">
        <v>307</v>
      </c>
      <c r="E14" s="157" t="s">
        <v>685</v>
      </c>
      <c r="F14" s="157" t="s">
        <v>215</v>
      </c>
      <c r="G14" s="7">
        <f>'Հ3 Մաս 3'!D92</f>
        <v>273861.5</v>
      </c>
      <c r="H14" s="7">
        <f>'Հ3 Մաս 3'!E92</f>
        <v>264436.90000000002</v>
      </c>
      <c r="I14" s="7">
        <v>264436.90000000002</v>
      </c>
      <c r="J14" s="7">
        <f>'Հ3 Մաս 3'!F92</f>
        <v>264436.90000000002</v>
      </c>
      <c r="K14" s="7">
        <v>264436.90000000002</v>
      </c>
      <c r="L14" s="7">
        <v>264436.90000000002</v>
      </c>
      <c r="M14" s="7">
        <v>264436.90000000002</v>
      </c>
      <c r="N14" s="7">
        <v>264436.90000000002</v>
      </c>
      <c r="O14" s="7">
        <v>264436.90000000002</v>
      </c>
      <c r="P14" s="7"/>
      <c r="Q14" s="7"/>
      <c r="R14" s="7"/>
      <c r="S14" s="7" t="s">
        <v>805</v>
      </c>
      <c r="T14" s="7"/>
    </row>
    <row r="15" spans="1:20" s="83" customFormat="1" ht="52.5" customHeight="1">
      <c r="A15" s="155"/>
      <c r="B15" s="157"/>
      <c r="C15" s="159">
        <v>31001</v>
      </c>
      <c r="D15" s="157" t="s">
        <v>320</v>
      </c>
      <c r="E15" s="157" t="s">
        <v>321</v>
      </c>
      <c r="F15" s="157" t="s">
        <v>322</v>
      </c>
      <c r="G15" s="7">
        <f>'Հ3 Մաս 3'!D104</f>
        <v>13317.6</v>
      </c>
      <c r="H15" s="7">
        <f>'Հ3 Մաս 3'!E104</f>
        <v>0</v>
      </c>
      <c r="I15" s="7">
        <v>0</v>
      </c>
      <c r="J15" s="7">
        <f>'Հ3 Մաս 3'!F104</f>
        <v>36483.300000000003</v>
      </c>
      <c r="K15" s="7">
        <v>25000</v>
      </c>
      <c r="L15" s="7">
        <v>27000</v>
      </c>
      <c r="M15" s="7">
        <v>36483.300000000003</v>
      </c>
      <c r="N15" s="7">
        <v>25000</v>
      </c>
      <c r="O15" s="7">
        <v>27000</v>
      </c>
      <c r="P15" s="7"/>
      <c r="Q15" s="7"/>
      <c r="R15" s="7"/>
      <c r="S15" s="7" t="s">
        <v>805</v>
      </c>
      <c r="T15" s="7"/>
    </row>
    <row r="16" spans="1:20" s="83" customFormat="1" ht="49.5" customHeight="1">
      <c r="A16" s="155"/>
      <c r="B16" s="157"/>
      <c r="C16" s="159">
        <v>31002</v>
      </c>
      <c r="D16" s="157" t="s">
        <v>749</v>
      </c>
      <c r="E16" s="157" t="s">
        <v>686</v>
      </c>
      <c r="F16" s="157" t="s">
        <v>322</v>
      </c>
      <c r="G16" s="7">
        <f>'Հ3 Մաս 3'!D116</f>
        <v>5700</v>
      </c>
      <c r="H16" s="7">
        <f>'Հ3 Մաս 3'!E116</f>
        <v>150000</v>
      </c>
      <c r="I16" s="7">
        <v>150000</v>
      </c>
      <c r="J16" s="7">
        <v>44369.2</v>
      </c>
      <c r="K16" s="7">
        <v>0</v>
      </c>
      <c r="L16" s="7">
        <v>0</v>
      </c>
      <c r="M16" s="7">
        <v>44369.2</v>
      </c>
      <c r="N16" s="7">
        <v>0</v>
      </c>
      <c r="O16" s="7">
        <v>0</v>
      </c>
      <c r="P16" s="7"/>
      <c r="Q16" s="7"/>
      <c r="R16" s="7"/>
      <c r="S16" s="7" t="s">
        <v>806</v>
      </c>
      <c r="T16" s="7"/>
    </row>
    <row r="17" spans="1:24" s="83" customFormat="1" ht="87" customHeight="1">
      <c r="A17" s="157"/>
      <c r="B17" s="157"/>
      <c r="C17" s="159">
        <v>31001</v>
      </c>
      <c r="D17" s="157" t="s">
        <v>747</v>
      </c>
      <c r="E17" s="157" t="s">
        <v>748</v>
      </c>
      <c r="F17" s="157" t="s">
        <v>322</v>
      </c>
      <c r="G17" s="188">
        <f>+'[2]Հ3 Մաս 4'!J82</f>
        <v>0</v>
      </c>
      <c r="H17" s="188">
        <f>+'[2]Հ3 Մաս 4'!K82</f>
        <v>0</v>
      </c>
      <c r="I17" s="189">
        <v>0</v>
      </c>
      <c r="J17" s="188">
        <f>+'[2]Հ3 Մաս 4'!M82</f>
        <v>0</v>
      </c>
      <c r="K17" s="188">
        <f>+'[2]Հ3 Մաս 4'!N82</f>
        <v>0</v>
      </c>
      <c r="L17" s="188">
        <f>+I17</f>
        <v>0</v>
      </c>
      <c r="M17" s="188">
        <v>37524.5</v>
      </c>
      <c r="N17" s="188">
        <v>0</v>
      </c>
      <c r="O17" s="190">
        <v>0</v>
      </c>
      <c r="P17" s="190"/>
      <c r="Q17" s="190"/>
      <c r="R17" s="7"/>
      <c r="S17" s="7" t="s">
        <v>805</v>
      </c>
      <c r="T17" s="7"/>
    </row>
    <row r="18" spans="1:24" s="83" customFormat="1" ht="48" customHeight="1">
      <c r="A18" s="155"/>
      <c r="B18" s="156" t="s">
        <v>687</v>
      </c>
      <c r="C18" s="157"/>
      <c r="D18" s="158" t="s">
        <v>329</v>
      </c>
      <c r="E18" s="158" t="s">
        <v>688</v>
      </c>
      <c r="F18" s="158" t="s">
        <v>689</v>
      </c>
      <c r="G18" s="7">
        <f>G19+G20+G21+G22</f>
        <v>1859847.7</v>
      </c>
      <c r="H18" s="7">
        <f t="shared" ref="H18:O18" si="3">H19+H20+H21+H22</f>
        <v>1592622.4</v>
      </c>
      <c r="I18" s="7">
        <f t="shared" si="3"/>
        <v>1592622.4</v>
      </c>
      <c r="J18" s="7">
        <f t="shared" si="3"/>
        <v>2557309.7999999998</v>
      </c>
      <c r="K18" s="7">
        <f t="shared" si="3"/>
        <v>2830197.56</v>
      </c>
      <c r="L18" s="7">
        <f t="shared" si="3"/>
        <v>3159544.76</v>
      </c>
      <c r="M18" s="7">
        <f t="shared" si="3"/>
        <v>2572309.7999999998</v>
      </c>
      <c r="N18" s="7">
        <f t="shared" si="3"/>
        <v>2845197.56</v>
      </c>
      <c r="O18" s="7">
        <f t="shared" si="3"/>
        <v>3174544.76</v>
      </c>
      <c r="P18" s="7"/>
      <c r="Q18" s="7"/>
      <c r="R18" s="7"/>
      <c r="S18" s="7"/>
      <c r="T18" s="7"/>
    </row>
    <row r="19" spans="1:24" s="83" customFormat="1" ht="36" customHeight="1">
      <c r="A19" s="155"/>
      <c r="B19" s="157"/>
      <c r="C19" s="159">
        <v>11001</v>
      </c>
      <c r="D19" s="157" t="s">
        <v>330</v>
      </c>
      <c r="E19" s="157" t="s">
        <v>331</v>
      </c>
      <c r="F19" s="157" t="s">
        <v>215</v>
      </c>
      <c r="G19" s="7">
        <f>'Հ3 Մաս 3'!D135</f>
        <v>714342.7</v>
      </c>
      <c r="H19" s="7">
        <f>'Հ3 Մաս 3'!E135</f>
        <v>761392.3</v>
      </c>
      <c r="I19" s="7">
        <v>761392.3</v>
      </c>
      <c r="J19" s="7">
        <f>'Հ3 Մաս 3'!F135</f>
        <v>1401266.8</v>
      </c>
      <c r="K19" s="7">
        <v>1674154.56</v>
      </c>
      <c r="L19" s="7">
        <v>2003501.76</v>
      </c>
      <c r="M19" s="7">
        <v>1401266.8</v>
      </c>
      <c r="N19" s="7">
        <v>1674154.56</v>
      </c>
      <c r="O19" s="7">
        <v>2003501.76</v>
      </c>
      <c r="P19" s="7"/>
      <c r="Q19" s="7"/>
      <c r="R19" s="7"/>
      <c r="S19" s="7" t="s">
        <v>96</v>
      </c>
      <c r="T19" s="7"/>
      <c r="V19" s="208"/>
      <c r="W19" s="209"/>
      <c r="X19" s="209"/>
    </row>
    <row r="20" spans="1:24" s="83" customFormat="1" ht="30" customHeight="1">
      <c r="A20" s="155"/>
      <c r="B20" s="157"/>
      <c r="C20" s="159">
        <v>11002</v>
      </c>
      <c r="D20" s="157" t="s">
        <v>349</v>
      </c>
      <c r="E20" s="157" t="s">
        <v>350</v>
      </c>
      <c r="F20" s="157" t="s">
        <v>215</v>
      </c>
      <c r="G20" s="7">
        <f>'Հ3 Մաս 3'!D147</f>
        <v>109290</v>
      </c>
      <c r="H20" s="7">
        <f>'Հ3 Մաս 3'!E147</f>
        <v>85000</v>
      </c>
      <c r="I20" s="7">
        <v>85000</v>
      </c>
      <c r="J20" s="7">
        <f>'Հ3 Մաս 3'!F147</f>
        <v>85000</v>
      </c>
      <c r="K20" s="7">
        <v>85000</v>
      </c>
      <c r="L20" s="7">
        <v>85000</v>
      </c>
      <c r="M20" s="207">
        <v>100000</v>
      </c>
      <c r="N20" s="207">
        <v>100000</v>
      </c>
      <c r="O20" s="207">
        <v>100000</v>
      </c>
      <c r="P20" s="7"/>
      <c r="Q20" s="7"/>
      <c r="R20" s="7"/>
      <c r="S20" s="7" t="s">
        <v>96</v>
      </c>
      <c r="T20" s="7"/>
    </row>
    <row r="21" spans="1:24" s="83" customFormat="1" ht="29.25" customHeight="1">
      <c r="A21" s="155"/>
      <c r="B21" s="157"/>
      <c r="C21" s="159">
        <v>11003</v>
      </c>
      <c r="D21" s="157" t="s">
        <v>356</v>
      </c>
      <c r="E21" s="157" t="s">
        <v>357</v>
      </c>
      <c r="F21" s="157" t="s">
        <v>215</v>
      </c>
      <c r="G21" s="7">
        <f>'Հ3 Մաս 3'!D163</f>
        <v>856215</v>
      </c>
      <c r="H21" s="7">
        <f>'Հ3 Մաս 3'!E163</f>
        <v>606230.1</v>
      </c>
      <c r="I21" s="7">
        <v>606230.1</v>
      </c>
      <c r="J21" s="182">
        <f>'Հ3 Մաս 3'!F163</f>
        <v>866043</v>
      </c>
      <c r="K21" s="182">
        <v>866043</v>
      </c>
      <c r="L21" s="182">
        <v>866043</v>
      </c>
      <c r="M21" s="207">
        <v>866043</v>
      </c>
      <c r="N21" s="207">
        <v>866043</v>
      </c>
      <c r="O21" s="207">
        <v>866043</v>
      </c>
      <c r="P21" s="7"/>
      <c r="Q21" s="7"/>
      <c r="R21" s="7"/>
      <c r="S21" s="7" t="s">
        <v>96</v>
      </c>
      <c r="T21" s="7"/>
    </row>
    <row r="22" spans="1:24" s="83" customFormat="1" ht="24.95" customHeight="1">
      <c r="A22" s="155"/>
      <c r="B22" s="157"/>
      <c r="C22" s="159">
        <v>11008</v>
      </c>
      <c r="D22" s="157" t="s">
        <v>690</v>
      </c>
      <c r="E22" s="157" t="s">
        <v>370</v>
      </c>
      <c r="F22" s="157" t="s">
        <v>215</v>
      </c>
      <c r="G22" s="7">
        <f>'Հ3 Մաս 3'!D178</f>
        <v>180000</v>
      </c>
      <c r="H22" s="7">
        <f>'Հ3 Մաս 3'!E178</f>
        <v>140000</v>
      </c>
      <c r="I22" s="7">
        <v>140000</v>
      </c>
      <c r="J22" s="7">
        <f>'Հ3 Մաս 3'!F178</f>
        <v>205000</v>
      </c>
      <c r="K22" s="7">
        <v>205000</v>
      </c>
      <c r="L22" s="7">
        <v>205000</v>
      </c>
      <c r="M22" s="7">
        <v>205000</v>
      </c>
      <c r="N22" s="7">
        <v>205000</v>
      </c>
      <c r="O22" s="7">
        <v>205000</v>
      </c>
      <c r="P22" s="7"/>
      <c r="Q22" s="7"/>
      <c r="R22" s="7"/>
      <c r="S22" s="7" t="s">
        <v>806</v>
      </c>
      <c r="T22" s="7"/>
    </row>
    <row r="23" spans="1:24" s="83" customFormat="1" ht="32.25" customHeight="1">
      <c r="A23" s="155"/>
      <c r="B23" s="160" t="s">
        <v>691</v>
      </c>
      <c r="C23" s="141"/>
      <c r="D23" s="161" t="s">
        <v>382</v>
      </c>
      <c r="E23" s="161" t="s">
        <v>692</v>
      </c>
      <c r="F23" s="161" t="s">
        <v>693</v>
      </c>
      <c r="G23" s="7">
        <f>G24+G25+G26+G27+G28+G29+G30+G31</f>
        <v>15014377.5</v>
      </c>
      <c r="H23" s="7">
        <f>H24+H25+H26+H27+H28+H29+H30+H31</f>
        <v>16032143.199999999</v>
      </c>
      <c r="I23" s="7">
        <f>I24+I25+I26+I27+I28+I29+I30+I31</f>
        <v>16032143.199999999</v>
      </c>
      <c r="J23" s="7">
        <f>J24+J25+J26+J27+J28+J29+J30+J31</f>
        <v>29912958.299999997</v>
      </c>
      <c r="K23" s="7">
        <f t="shared" ref="K23:O23" si="4">K24+K25+K26+K27+K28+K29+K30+K31</f>
        <v>28010190.5</v>
      </c>
      <c r="L23" s="7">
        <f t="shared" si="4"/>
        <v>25555737.899999999</v>
      </c>
      <c r="M23" s="7">
        <f>M24+M25+M26+M27+M28+M29+M30+M31</f>
        <v>29912958.299999997</v>
      </c>
      <c r="N23" s="7">
        <f t="shared" si="4"/>
        <v>28010190.5</v>
      </c>
      <c r="O23" s="7">
        <f t="shared" si="4"/>
        <v>25555737.899999999</v>
      </c>
      <c r="P23" s="7"/>
      <c r="Q23" s="7"/>
      <c r="R23" s="7"/>
      <c r="S23" s="7"/>
      <c r="T23" s="7"/>
    </row>
    <row r="24" spans="1:24" s="83" customFormat="1" ht="66.75" customHeight="1">
      <c r="A24" s="155"/>
      <c r="B24" s="141"/>
      <c r="C24" s="162">
        <v>11001</v>
      </c>
      <c r="D24" s="141" t="s">
        <v>382</v>
      </c>
      <c r="E24" s="141" t="s">
        <v>713</v>
      </c>
      <c r="F24" s="141" t="s">
        <v>215</v>
      </c>
      <c r="G24" s="7">
        <f>'Հ3 Մաս 3'!D217</f>
        <v>12814596.1</v>
      </c>
      <c r="H24" s="7">
        <f>'Հ3 Մաս 3'!E217</f>
        <v>13353053.800000001</v>
      </c>
      <c r="I24" s="7">
        <v>13353053.800000001</v>
      </c>
      <c r="J24" s="207">
        <f>'Հ3 Մաս 3'!F217</f>
        <v>15508133.199999999</v>
      </c>
      <c r="K24" s="207">
        <v>14801854.5</v>
      </c>
      <c r="L24" s="207">
        <v>14909571.199999999</v>
      </c>
      <c r="M24" s="7">
        <v>15508133.199999999</v>
      </c>
      <c r="N24" s="7">
        <v>14801854.5</v>
      </c>
      <c r="O24" s="7">
        <v>14909571.199999999</v>
      </c>
      <c r="P24" s="7"/>
      <c r="Q24" s="7"/>
      <c r="R24" s="7"/>
      <c r="S24" s="7" t="s">
        <v>96</v>
      </c>
      <c r="T24" s="7"/>
    </row>
    <row r="25" spans="1:24" s="83" customFormat="1" ht="60.75" customHeight="1">
      <c r="A25" s="155"/>
      <c r="B25" s="141"/>
      <c r="C25" s="162">
        <v>11002</v>
      </c>
      <c r="D25" s="141" t="s">
        <v>432</v>
      </c>
      <c r="E25" s="141" t="s">
        <v>694</v>
      </c>
      <c r="F25" s="141" t="s">
        <v>215</v>
      </c>
      <c r="G25" s="7">
        <f>'Հ3 Մաս 3'!D288</f>
        <v>896241</v>
      </c>
      <c r="H25" s="7">
        <f>'Հ3 Մաս 3'!E288</f>
        <v>1359959.7</v>
      </c>
      <c r="I25" s="7">
        <v>1359959.7</v>
      </c>
      <c r="J25" s="7">
        <f>'Հ3 Մաս 3'!F288</f>
        <v>1805932.7</v>
      </c>
      <c r="K25" s="7">
        <v>1832985.9</v>
      </c>
      <c r="L25" s="7">
        <v>1833479.6</v>
      </c>
      <c r="M25" s="7">
        <v>1805932.7</v>
      </c>
      <c r="N25" s="7">
        <v>1832985.9</v>
      </c>
      <c r="O25" s="7">
        <v>1833479.6</v>
      </c>
      <c r="P25" s="7"/>
      <c r="Q25" s="7"/>
      <c r="R25" s="7"/>
      <c r="S25" s="7" t="s">
        <v>96</v>
      </c>
      <c r="T25" s="7" t="s">
        <v>720</v>
      </c>
    </row>
    <row r="26" spans="1:24" s="83" customFormat="1" ht="39" customHeight="1">
      <c r="A26" s="155"/>
      <c r="B26" s="141"/>
      <c r="C26" s="162">
        <v>11005</v>
      </c>
      <c r="D26" s="141" t="s">
        <v>440</v>
      </c>
      <c r="E26" s="141" t="s">
        <v>441</v>
      </c>
      <c r="F26" s="141" t="s">
        <v>215</v>
      </c>
      <c r="G26" s="7">
        <f>'Հ3 Մաս 3'!D316</f>
        <v>195140.2</v>
      </c>
      <c r="H26" s="7">
        <f>'Հ3 Մաս 3'!E316</f>
        <v>195140.2</v>
      </c>
      <c r="I26" s="7">
        <v>195140.2</v>
      </c>
      <c r="J26" s="7">
        <f>'Հ3 Մաս 3'!F316</f>
        <v>195140.2</v>
      </c>
      <c r="K26" s="7">
        <v>195140.2</v>
      </c>
      <c r="L26" s="7">
        <v>195140.2</v>
      </c>
      <c r="M26" s="7">
        <v>195140.2</v>
      </c>
      <c r="N26" s="7">
        <v>195140.2</v>
      </c>
      <c r="O26" s="7">
        <v>195140.2</v>
      </c>
      <c r="P26" s="7"/>
      <c r="Q26" s="7"/>
      <c r="R26" s="7"/>
      <c r="S26" s="7" t="s">
        <v>96</v>
      </c>
      <c r="T26" s="7"/>
    </row>
    <row r="27" spans="1:24" s="83" customFormat="1" ht="58.5" customHeight="1">
      <c r="A27" s="155"/>
      <c r="B27" s="141"/>
      <c r="C27" s="162">
        <v>31001</v>
      </c>
      <c r="D27" s="141" t="s">
        <v>479</v>
      </c>
      <c r="E27" s="141" t="s">
        <v>480</v>
      </c>
      <c r="F27" s="141" t="s">
        <v>322</v>
      </c>
      <c r="G27" s="7">
        <f>'Հ3 Մաս 3'!D329</f>
        <v>438241.8</v>
      </c>
      <c r="H27" s="7">
        <f>'Հ3 Մաս 3'!E329</f>
        <v>274789.5</v>
      </c>
      <c r="I27" s="7">
        <v>274789.5</v>
      </c>
      <c r="J27" s="7">
        <f>'Հ3 Մաս 3'!F329</f>
        <v>308209.90000000002</v>
      </c>
      <c r="K27" s="7">
        <v>308209.90000000002</v>
      </c>
      <c r="L27" s="7">
        <v>308209.90000000002</v>
      </c>
      <c r="M27" s="7">
        <v>308209.90000000002</v>
      </c>
      <c r="N27" s="7">
        <v>308209.90000000002</v>
      </c>
      <c r="O27" s="7">
        <v>308209.90000000002</v>
      </c>
      <c r="P27" s="7"/>
      <c r="Q27" s="7"/>
      <c r="R27" s="7"/>
      <c r="S27" s="7" t="s">
        <v>805</v>
      </c>
      <c r="T27" s="7"/>
    </row>
    <row r="28" spans="1:24" s="83" customFormat="1" ht="64.5" customHeight="1">
      <c r="A28" s="155"/>
      <c r="B28" s="141"/>
      <c r="C28" s="162">
        <v>31002</v>
      </c>
      <c r="D28" s="141" t="s">
        <v>485</v>
      </c>
      <c r="E28" s="141" t="s">
        <v>714</v>
      </c>
      <c r="F28" s="141" t="s">
        <v>322</v>
      </c>
      <c r="G28" s="7">
        <f>'Հ3 Մաս 3'!D343</f>
        <v>401528.3</v>
      </c>
      <c r="H28" s="7">
        <f>'Հ3 Մաս 3'!E343</f>
        <v>59000</v>
      </c>
      <c r="I28" s="7">
        <v>59000</v>
      </c>
      <c r="J28" s="7">
        <f>'Հ3 Մաս 3'!F343</f>
        <v>2038386</v>
      </c>
      <c r="K28" s="7">
        <v>0</v>
      </c>
      <c r="L28" s="7">
        <v>0</v>
      </c>
      <c r="M28" s="7">
        <v>2038386</v>
      </c>
      <c r="N28" s="7">
        <v>0</v>
      </c>
      <c r="O28" s="7"/>
      <c r="P28" s="7"/>
      <c r="Q28" s="7"/>
      <c r="R28" s="7"/>
      <c r="S28" s="7" t="s">
        <v>805</v>
      </c>
      <c r="T28" s="7"/>
    </row>
    <row r="29" spans="1:24" s="83" customFormat="1" ht="45.75" customHeight="1">
      <c r="A29" s="155"/>
      <c r="B29" s="141"/>
      <c r="C29" s="162">
        <v>31003</v>
      </c>
      <c r="D29" s="163" t="s">
        <v>695</v>
      </c>
      <c r="E29" s="164" t="s">
        <v>696</v>
      </c>
      <c r="F29" s="141" t="s">
        <v>322</v>
      </c>
      <c r="G29" s="7">
        <f>'Հ3 Մաս 3'!D356</f>
        <v>5230.1000000000004</v>
      </c>
      <c r="H29" s="7">
        <f>'Հ3 Մաս 3'!E356</f>
        <v>0</v>
      </c>
      <c r="I29" s="7">
        <v>0</v>
      </c>
      <c r="J29" s="7">
        <f>'Հ3 Մաս 3'!F356</f>
        <v>3978156.3</v>
      </c>
      <c r="K29" s="7">
        <v>872000</v>
      </c>
      <c r="L29" s="7">
        <v>2309337</v>
      </c>
      <c r="M29" s="7">
        <v>3978156.3</v>
      </c>
      <c r="N29" s="7">
        <v>872000</v>
      </c>
      <c r="O29" s="7">
        <v>2309337</v>
      </c>
      <c r="P29" s="7"/>
      <c r="Q29" s="7"/>
      <c r="R29" s="7"/>
      <c r="S29" s="7" t="s">
        <v>805</v>
      </c>
      <c r="T29" s="7"/>
    </row>
    <row r="30" spans="1:24" s="83" customFormat="1" ht="48.75" customHeight="1">
      <c r="A30" s="155"/>
      <c r="B30" s="141"/>
      <c r="C30" s="162">
        <v>31006</v>
      </c>
      <c r="D30" s="165" t="s">
        <v>697</v>
      </c>
      <c r="E30" s="166" t="s">
        <v>807</v>
      </c>
      <c r="F30" s="141" t="s">
        <v>322</v>
      </c>
      <c r="G30" s="7">
        <f>'Հ3 Մաս 3'!D367</f>
        <v>263400</v>
      </c>
      <c r="H30" s="7">
        <f>'Հ3 Մաս 3'!E367</f>
        <v>790200</v>
      </c>
      <c r="I30" s="7">
        <v>790200</v>
      </c>
      <c r="J30" s="7">
        <f>'Հ3 Մաս 3'!F367</f>
        <v>79000</v>
      </c>
      <c r="K30" s="7">
        <v>0</v>
      </c>
      <c r="L30" s="7">
        <v>0</v>
      </c>
      <c r="M30" s="7">
        <v>79000</v>
      </c>
      <c r="N30" s="7"/>
      <c r="O30" s="7"/>
      <c r="P30" s="7"/>
      <c r="Q30" s="7"/>
      <c r="R30" s="7"/>
      <c r="S30" s="7" t="s">
        <v>806</v>
      </c>
      <c r="T30" s="7"/>
    </row>
    <row r="31" spans="1:24" s="83" customFormat="1" ht="43.5" customHeight="1">
      <c r="A31" s="155"/>
      <c r="B31" s="141"/>
      <c r="C31" s="162">
        <v>31008</v>
      </c>
      <c r="D31" s="141" t="s">
        <v>698</v>
      </c>
      <c r="E31" s="141" t="s">
        <v>699</v>
      </c>
      <c r="F31" s="141" t="s">
        <v>322</v>
      </c>
      <c r="G31" s="7">
        <f>'Հ3 Մաս 3'!D378</f>
        <v>0</v>
      </c>
      <c r="H31" s="7"/>
      <c r="I31" s="7">
        <v>0</v>
      </c>
      <c r="J31" s="7">
        <f>'Հ3 Մաս 3'!F378</f>
        <v>6000000</v>
      </c>
      <c r="K31" s="7">
        <v>10000000</v>
      </c>
      <c r="L31" s="7">
        <v>6000000</v>
      </c>
      <c r="M31" s="7">
        <f>+J31</f>
        <v>6000000</v>
      </c>
      <c r="N31" s="7">
        <f t="shared" ref="N31:O31" si="5">+K31</f>
        <v>10000000</v>
      </c>
      <c r="O31" s="7">
        <f t="shared" si="5"/>
        <v>6000000</v>
      </c>
      <c r="P31" s="7"/>
      <c r="Q31" s="7"/>
      <c r="R31" s="7"/>
      <c r="S31" s="7" t="s">
        <v>806</v>
      </c>
      <c r="T31" s="7"/>
    </row>
    <row r="32" spans="1:24" s="83" customFormat="1" ht="24.95" customHeight="1">
      <c r="A32" s="155"/>
      <c r="B32" s="160" t="s">
        <v>700</v>
      </c>
      <c r="C32" s="141"/>
      <c r="D32" s="161" t="s">
        <v>501</v>
      </c>
      <c r="E32" s="161" t="s">
        <v>701</v>
      </c>
      <c r="F32" s="161" t="s">
        <v>702</v>
      </c>
      <c r="G32" s="7">
        <f>G33+G34+G35</f>
        <v>1251452.1000000001</v>
      </c>
      <c r="H32" s="7">
        <f>H33+H34+H35</f>
        <v>1242412.8</v>
      </c>
      <c r="I32" s="7">
        <f>I33+I34+I35</f>
        <v>1242412.8</v>
      </c>
      <c r="J32" s="7">
        <f>J33+J34+J35</f>
        <v>1351870.1</v>
      </c>
      <c r="K32" s="7">
        <f t="shared" ref="K32:O32" si="6">K33+K34+K35</f>
        <v>1410215.8</v>
      </c>
      <c r="L32" s="7">
        <f t="shared" si="6"/>
        <v>1382812.8</v>
      </c>
      <c r="M32" s="7">
        <f t="shared" si="6"/>
        <v>1351870.1</v>
      </c>
      <c r="N32" s="7">
        <f t="shared" si="6"/>
        <v>1410215.8</v>
      </c>
      <c r="O32" s="7">
        <f t="shared" si="6"/>
        <v>1382812.8</v>
      </c>
      <c r="P32" s="7"/>
      <c r="Q32" s="7"/>
      <c r="R32" s="7"/>
      <c r="S32" s="7"/>
      <c r="T32" s="7"/>
    </row>
    <row r="33" spans="1:20" s="83" customFormat="1" ht="33" customHeight="1">
      <c r="A33" s="155"/>
      <c r="B33" s="141"/>
      <c r="C33" s="162">
        <v>11001</v>
      </c>
      <c r="D33" s="141" t="s">
        <v>502</v>
      </c>
      <c r="E33" s="141" t="s">
        <v>503</v>
      </c>
      <c r="F33" s="141" t="s">
        <v>215</v>
      </c>
      <c r="G33" s="7">
        <f>'Հ3 Մաս 3'!D404</f>
        <v>377617.7</v>
      </c>
      <c r="H33" s="7">
        <f>'Հ3 Մաս 3'!E404</f>
        <v>368578.4</v>
      </c>
      <c r="I33" s="7">
        <v>368578.4</v>
      </c>
      <c r="J33" s="7">
        <f>'Հ3 Մաս 3'!F404</f>
        <v>378791.5</v>
      </c>
      <c r="K33" s="7">
        <v>378791.5</v>
      </c>
      <c r="L33" s="7">
        <v>378791.5</v>
      </c>
      <c r="M33" s="7">
        <v>378791.5</v>
      </c>
      <c r="N33" s="7">
        <v>378791.5</v>
      </c>
      <c r="O33" s="7">
        <v>378791.5</v>
      </c>
      <c r="P33" s="7"/>
      <c r="Q33" s="7"/>
      <c r="R33" s="7"/>
      <c r="S33" s="7" t="s">
        <v>96</v>
      </c>
      <c r="T33" s="7"/>
    </row>
    <row r="34" spans="1:20" s="83" customFormat="1" ht="39.75" customHeight="1">
      <c r="A34" s="155"/>
      <c r="B34" s="141"/>
      <c r="C34" s="162">
        <v>11002</v>
      </c>
      <c r="D34" s="141" t="s">
        <v>525</v>
      </c>
      <c r="E34" s="141" t="s">
        <v>526</v>
      </c>
      <c r="F34" s="141" t="s">
        <v>215</v>
      </c>
      <c r="G34" s="7">
        <f>'Հ3 Մաս 3'!D422</f>
        <v>250339</v>
      </c>
      <c r="H34" s="7">
        <f>'Հ3 Մաս 3'!E422</f>
        <v>250339</v>
      </c>
      <c r="I34" s="7">
        <v>250339</v>
      </c>
      <c r="J34" s="7">
        <f>'Հ3 Մաս 3'!F422</f>
        <v>250339</v>
      </c>
      <c r="K34" s="7">
        <v>250339</v>
      </c>
      <c r="L34" s="7">
        <v>250339</v>
      </c>
      <c r="M34" s="7">
        <v>250339</v>
      </c>
      <c r="N34" s="7">
        <v>250339</v>
      </c>
      <c r="O34" s="7">
        <v>250339</v>
      </c>
      <c r="P34" s="7"/>
      <c r="Q34" s="7"/>
      <c r="R34" s="7"/>
      <c r="S34" s="7" t="s">
        <v>96</v>
      </c>
      <c r="T34" s="7"/>
    </row>
    <row r="35" spans="1:20" s="83" customFormat="1" ht="44.25" customHeight="1">
      <c r="A35" s="155"/>
      <c r="B35" s="141"/>
      <c r="C35" s="162">
        <v>11003</v>
      </c>
      <c r="D35" s="141" t="s">
        <v>542</v>
      </c>
      <c r="E35" s="141" t="s">
        <v>543</v>
      </c>
      <c r="F35" s="141" t="s">
        <v>215</v>
      </c>
      <c r="G35" s="7">
        <f>'Հ3 Մաս 3'!D442</f>
        <v>623495.4</v>
      </c>
      <c r="H35" s="7">
        <f>'Հ3 Մաս 3'!E442</f>
        <v>623495.4</v>
      </c>
      <c r="I35" s="7">
        <v>623495.4</v>
      </c>
      <c r="J35" s="7">
        <f>'Հ3 Մաս 3'!F442</f>
        <v>722739.6</v>
      </c>
      <c r="K35" s="7">
        <v>781085.3</v>
      </c>
      <c r="L35" s="7">
        <v>753682.3</v>
      </c>
      <c r="M35" s="7">
        <v>722739.6</v>
      </c>
      <c r="N35" s="7">
        <v>781085.3</v>
      </c>
      <c r="O35" s="7">
        <v>753682.3</v>
      </c>
      <c r="P35" s="7"/>
      <c r="Q35" s="7"/>
      <c r="R35" s="7"/>
      <c r="S35" s="7" t="s">
        <v>96</v>
      </c>
      <c r="T35" s="7"/>
    </row>
    <row r="36" spans="1:20" s="83" customFormat="1" ht="42.75" customHeight="1">
      <c r="A36" s="155"/>
      <c r="B36" s="160" t="s">
        <v>703</v>
      </c>
      <c r="C36" s="141"/>
      <c r="D36" s="161" t="s">
        <v>567</v>
      </c>
      <c r="E36" s="161" t="s">
        <v>704</v>
      </c>
      <c r="F36" s="161" t="s">
        <v>705</v>
      </c>
      <c r="G36" s="7">
        <f>G37+G38+G39</f>
        <v>442719.89999999997</v>
      </c>
      <c r="H36" s="7">
        <f>H37+H38+H39</f>
        <v>427227.6</v>
      </c>
      <c r="I36" s="7">
        <f>I37+I38+I39</f>
        <v>427227.6</v>
      </c>
      <c r="J36" s="7">
        <f>J37+J38+J39</f>
        <v>427227.6</v>
      </c>
      <c r="K36" s="7">
        <f t="shared" ref="K36:O36" si="7">K37+K38+K39</f>
        <v>427227.6</v>
      </c>
      <c r="L36" s="7">
        <f t="shared" si="7"/>
        <v>427227.6</v>
      </c>
      <c r="M36" s="7">
        <f t="shared" si="7"/>
        <v>427227.6</v>
      </c>
      <c r="N36" s="7">
        <f t="shared" si="7"/>
        <v>427227.6</v>
      </c>
      <c r="O36" s="7">
        <f t="shared" si="7"/>
        <v>427227.6</v>
      </c>
      <c r="P36" s="7"/>
      <c r="Q36" s="7"/>
      <c r="R36" s="7"/>
      <c r="S36" s="7"/>
      <c r="T36" s="7"/>
    </row>
    <row r="37" spans="1:20" s="83" customFormat="1" ht="24.95" customHeight="1">
      <c r="A37" s="155"/>
      <c r="B37" s="141"/>
      <c r="C37" s="162">
        <v>11001</v>
      </c>
      <c r="D37" s="141" t="s">
        <v>568</v>
      </c>
      <c r="E37" s="141" t="s">
        <v>569</v>
      </c>
      <c r="F37" s="141" t="s">
        <v>215</v>
      </c>
      <c r="G37" s="7">
        <f>'Հ3 Մաս 3'!D479</f>
        <v>187752</v>
      </c>
      <c r="H37" s="7">
        <f>'Հ3 Մաս 3'!E479</f>
        <v>187752</v>
      </c>
      <c r="I37" s="7">
        <v>187752</v>
      </c>
      <c r="J37" s="7">
        <f>'Հ3 Մաս 3'!F479</f>
        <v>187752</v>
      </c>
      <c r="K37" s="7">
        <v>187752</v>
      </c>
      <c r="L37" s="7">
        <v>187752</v>
      </c>
      <c r="M37" s="7">
        <v>187752</v>
      </c>
      <c r="N37" s="7">
        <v>187752</v>
      </c>
      <c r="O37" s="7">
        <v>187752</v>
      </c>
      <c r="P37" s="7"/>
      <c r="Q37" s="7"/>
      <c r="R37" s="7"/>
      <c r="S37" s="7" t="s">
        <v>96</v>
      </c>
      <c r="T37" s="7"/>
    </row>
    <row r="38" spans="1:20" s="83" customFormat="1" ht="43.5" customHeight="1">
      <c r="A38" s="155"/>
      <c r="B38" s="141"/>
      <c r="C38" s="162">
        <v>11002</v>
      </c>
      <c r="D38" s="141" t="s">
        <v>596</v>
      </c>
      <c r="E38" s="141" t="s">
        <v>597</v>
      </c>
      <c r="F38" s="141" t="s">
        <v>215</v>
      </c>
      <c r="G38" s="7">
        <f>'Հ3 Մաս 3'!D505</f>
        <v>239475.6</v>
      </c>
      <c r="H38" s="7">
        <f>'Հ3 Մաս 3'!E505</f>
        <v>239475.6</v>
      </c>
      <c r="I38" s="7">
        <v>239475.6</v>
      </c>
      <c r="J38" s="7">
        <f>'Հ3 Մաս 3'!F505</f>
        <v>239475.6</v>
      </c>
      <c r="K38" s="7">
        <v>239475.6</v>
      </c>
      <c r="L38" s="7">
        <v>239475.6</v>
      </c>
      <c r="M38" s="7">
        <v>239475.6</v>
      </c>
      <c r="N38" s="7">
        <v>239475.6</v>
      </c>
      <c r="O38" s="7">
        <v>239475.6</v>
      </c>
      <c r="P38" s="7"/>
      <c r="Q38" s="7"/>
      <c r="R38" s="7"/>
      <c r="S38" s="7" t="s">
        <v>96</v>
      </c>
      <c r="T38" s="7"/>
    </row>
    <row r="39" spans="1:20" s="83" customFormat="1" ht="42.75" customHeight="1">
      <c r="A39" s="155"/>
      <c r="B39" s="141"/>
      <c r="C39" s="162">
        <v>12001</v>
      </c>
      <c r="D39" s="163" t="s">
        <v>706</v>
      </c>
      <c r="E39" s="166" t="s">
        <v>707</v>
      </c>
      <c r="F39" s="164" t="s">
        <v>708</v>
      </c>
      <c r="G39" s="7">
        <f>'Հ3 Մաս 3'!D519</f>
        <v>15492.3</v>
      </c>
      <c r="H39" s="7">
        <f>'Հ3 Մաս 3'!E519</f>
        <v>0</v>
      </c>
      <c r="I39" s="7">
        <v>0</v>
      </c>
      <c r="J39" s="7">
        <v>0</v>
      </c>
      <c r="K39" s="7">
        <v>0</v>
      </c>
      <c r="L39" s="7">
        <v>0</v>
      </c>
      <c r="M39" s="7">
        <v>0</v>
      </c>
      <c r="N39" s="7">
        <v>0</v>
      </c>
      <c r="O39" s="7">
        <v>0</v>
      </c>
      <c r="P39" s="7"/>
      <c r="Q39" s="7"/>
      <c r="R39" s="7"/>
      <c r="S39" s="7"/>
      <c r="T39" s="7"/>
    </row>
    <row r="40" spans="1:20" s="83" customFormat="1" ht="24.95" customHeight="1">
      <c r="A40" s="155"/>
      <c r="B40" s="160" t="s">
        <v>709</v>
      </c>
      <c r="C40" s="141"/>
      <c r="D40" s="161" t="s">
        <v>642</v>
      </c>
      <c r="E40" s="161" t="s">
        <v>710</v>
      </c>
      <c r="F40" s="161" t="s">
        <v>711</v>
      </c>
      <c r="G40" s="7">
        <f>G41+G42</f>
        <v>3661288.8000000003</v>
      </c>
      <c r="H40" s="7">
        <f>H41+H42</f>
        <v>3195517.1</v>
      </c>
      <c r="I40" s="7">
        <f>I41+I42</f>
        <v>3195517.1</v>
      </c>
      <c r="J40" s="7">
        <f>J41+J42</f>
        <v>3869970.1</v>
      </c>
      <c r="K40" s="7">
        <f t="shared" ref="K40:O40" si="8">K41+K42</f>
        <v>4021550.7</v>
      </c>
      <c r="L40" s="7">
        <f t="shared" si="8"/>
        <v>4077968.6</v>
      </c>
      <c r="M40" s="7">
        <f t="shared" si="8"/>
        <v>3869970.1</v>
      </c>
      <c r="N40" s="7">
        <f t="shared" si="8"/>
        <v>4021550.7</v>
      </c>
      <c r="O40" s="7">
        <f t="shared" si="8"/>
        <v>4077968.6</v>
      </c>
      <c r="P40" s="7"/>
      <c r="Q40" s="7"/>
      <c r="R40" s="7"/>
      <c r="S40" s="7"/>
      <c r="T40" s="7"/>
    </row>
    <row r="41" spans="1:20" s="83" customFormat="1" ht="47.25" customHeight="1">
      <c r="A41" s="155"/>
      <c r="B41" s="141"/>
      <c r="C41" s="162">
        <v>11001</v>
      </c>
      <c r="D41" s="141" t="s">
        <v>643</v>
      </c>
      <c r="E41" s="141" t="s">
        <v>644</v>
      </c>
      <c r="F41" s="141" t="s">
        <v>215</v>
      </c>
      <c r="G41" s="7">
        <f>'Հ3 Մաս 3'!D545</f>
        <v>3494871.1</v>
      </c>
      <c r="H41" s="7">
        <f>'Հ3 Մաս 3'!E545</f>
        <v>3195517.1</v>
      </c>
      <c r="I41" s="7">
        <v>3195517.1</v>
      </c>
      <c r="J41" s="7">
        <f>'Հ3 Մաս 3'!F545</f>
        <v>3683011.9</v>
      </c>
      <c r="K41" s="7">
        <v>3941550.7</v>
      </c>
      <c r="L41" s="7">
        <v>3987968.6</v>
      </c>
      <c r="M41" s="7">
        <v>3683011.9</v>
      </c>
      <c r="N41" s="7">
        <v>3941550.7</v>
      </c>
      <c r="O41" s="7">
        <v>3987968.6</v>
      </c>
      <c r="P41" s="7"/>
      <c r="Q41" s="7"/>
      <c r="R41" s="7"/>
      <c r="S41" s="7" t="s">
        <v>96</v>
      </c>
      <c r="T41" s="7"/>
    </row>
    <row r="42" spans="1:20" s="83" customFormat="1" ht="48" customHeight="1">
      <c r="A42" s="155"/>
      <c r="B42" s="141"/>
      <c r="C42" s="162">
        <v>31001</v>
      </c>
      <c r="D42" s="141" t="s">
        <v>678</v>
      </c>
      <c r="E42" s="141" t="s">
        <v>678</v>
      </c>
      <c r="F42" s="141" t="s">
        <v>322</v>
      </c>
      <c r="G42" s="7">
        <f>'Հ3 Մաս 3'!D555</f>
        <v>166417.70000000001</v>
      </c>
      <c r="H42" s="7">
        <f>'Հ3 Մաս 3'!E555</f>
        <v>0</v>
      </c>
      <c r="I42" s="7">
        <v>0</v>
      </c>
      <c r="J42" s="7">
        <f>'Հ3 Մաս 3'!F555</f>
        <v>186958.2</v>
      </c>
      <c r="K42" s="7">
        <v>80000</v>
      </c>
      <c r="L42" s="7">
        <v>90000</v>
      </c>
      <c r="M42" s="7">
        <v>186958.2</v>
      </c>
      <c r="N42" s="7">
        <v>80000</v>
      </c>
      <c r="O42" s="7">
        <v>90000</v>
      </c>
      <c r="P42" s="7"/>
      <c r="Q42" s="7"/>
      <c r="R42" s="7"/>
      <c r="S42" s="7" t="s">
        <v>805</v>
      </c>
      <c r="T42" s="7"/>
    </row>
    <row r="45" spans="1:20">
      <c r="B45" s="136" t="s">
        <v>139</v>
      </c>
    </row>
  </sheetData>
  <mergeCells count="13">
    <mergeCell ref="T5:T6"/>
    <mergeCell ref="A8:B8"/>
    <mergeCell ref="G5:I5"/>
    <mergeCell ref="J5:L5"/>
    <mergeCell ref="M5:O5"/>
    <mergeCell ref="S5:S6"/>
    <mergeCell ref="P5:R5"/>
    <mergeCell ref="N4:O4"/>
    <mergeCell ref="A5:A6"/>
    <mergeCell ref="B5:C5"/>
    <mergeCell ref="D5:D6"/>
    <mergeCell ref="E5:E6"/>
    <mergeCell ref="F5:F6"/>
  </mergeCells>
  <pageMargins left="0.16" right="0.22" top="0.49" bottom="0.22" header="0.3" footer="0.16"/>
  <pageSetup paperSize="9" scale="8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1"/>
  <sheetViews>
    <sheetView topLeftCell="A7" zoomScaleNormal="100" workbookViewId="0">
      <selection activeCell="J13" sqref="J13"/>
    </sheetView>
  </sheetViews>
  <sheetFormatPr defaultRowHeight="15"/>
  <cols>
    <col min="1" max="1" width="4.140625" customWidth="1"/>
    <col min="2" max="2" width="15.28515625" customWidth="1"/>
    <col min="3" max="4" width="16.7109375" customWidth="1"/>
    <col min="5" max="5" width="15.42578125" customWidth="1"/>
    <col min="6" max="6" width="12.85546875" customWidth="1"/>
    <col min="7" max="7" width="12.7109375" customWidth="1"/>
    <col min="8" max="8" width="13" customWidth="1"/>
    <col min="9" max="9" width="13.7109375" customWidth="1"/>
    <col min="10" max="10" width="42.85546875" customWidth="1"/>
    <col min="11" max="11" width="33.42578125" customWidth="1"/>
    <col min="12" max="12" width="19.140625" customWidth="1"/>
  </cols>
  <sheetData>
    <row r="1" spans="1:12">
      <c r="A1" s="1" t="s">
        <v>31</v>
      </c>
    </row>
    <row r="3" spans="1:12">
      <c r="A3" s="3" t="s">
        <v>209</v>
      </c>
      <c r="B3" s="4"/>
      <c r="C3" s="4"/>
      <c r="D3" s="4"/>
      <c r="E3" s="5"/>
      <c r="F3" s="5"/>
      <c r="G3" s="5"/>
      <c r="H3" s="3"/>
      <c r="I3" s="3"/>
      <c r="J3" s="3"/>
      <c r="K3" s="3"/>
      <c r="L3" s="3"/>
    </row>
    <row r="5" spans="1:12">
      <c r="B5" s="315" t="s">
        <v>178</v>
      </c>
      <c r="C5" s="315" t="s">
        <v>179</v>
      </c>
      <c r="D5" s="315" t="s">
        <v>180</v>
      </c>
      <c r="E5" s="315" t="s">
        <v>1</v>
      </c>
      <c r="F5" s="315"/>
      <c r="G5" s="315"/>
      <c r="H5" s="315"/>
      <c r="I5" s="315"/>
      <c r="J5" s="316" t="s">
        <v>186</v>
      </c>
      <c r="K5" s="315" t="s">
        <v>187</v>
      </c>
      <c r="L5" s="315" t="s">
        <v>67</v>
      </c>
    </row>
    <row r="6" spans="1:12">
      <c r="B6" s="315"/>
      <c r="C6" s="315"/>
      <c r="D6" s="315"/>
      <c r="E6" s="276" t="s">
        <v>181</v>
      </c>
      <c r="F6" s="317" t="s">
        <v>2</v>
      </c>
      <c r="G6" s="317"/>
      <c r="H6" s="317" t="s">
        <v>3</v>
      </c>
      <c r="I6" s="317"/>
      <c r="J6" s="316"/>
      <c r="K6" s="315"/>
      <c r="L6" s="315"/>
    </row>
    <row r="7" spans="1:12" ht="24.75" customHeight="1">
      <c r="B7" s="315"/>
      <c r="C7" s="315"/>
      <c r="D7" s="315"/>
      <c r="E7" s="276"/>
      <c r="F7" s="8" t="s">
        <v>182</v>
      </c>
      <c r="G7" s="8" t="s">
        <v>183</v>
      </c>
      <c r="H7" s="8" t="s">
        <v>184</v>
      </c>
      <c r="I7" s="8" t="s">
        <v>185</v>
      </c>
      <c r="J7" s="316"/>
      <c r="K7" s="315"/>
      <c r="L7" s="315"/>
    </row>
    <row r="8" spans="1:12" ht="115.5">
      <c r="B8" s="191" t="s">
        <v>683</v>
      </c>
      <c r="C8" s="191">
        <v>1057</v>
      </c>
      <c r="D8" s="191" t="s">
        <v>750</v>
      </c>
      <c r="E8" s="192" t="s">
        <v>751</v>
      </c>
      <c r="F8" s="193" t="s">
        <v>752</v>
      </c>
      <c r="G8" s="193">
        <v>2022</v>
      </c>
      <c r="H8" s="193" t="s">
        <v>519</v>
      </c>
      <c r="I8" s="193">
        <v>2027</v>
      </c>
      <c r="J8" s="194"/>
      <c r="K8" s="195" t="s">
        <v>753</v>
      </c>
      <c r="L8" s="304" t="s">
        <v>754</v>
      </c>
    </row>
    <row r="9" spans="1:12" ht="168">
      <c r="B9" s="196"/>
      <c r="C9" s="196"/>
      <c r="D9" s="196"/>
      <c r="E9" s="192" t="s">
        <v>755</v>
      </c>
      <c r="F9" s="193">
        <v>0</v>
      </c>
      <c r="G9" s="193">
        <v>2022</v>
      </c>
      <c r="H9" s="193">
        <v>30</v>
      </c>
      <c r="I9" s="193">
        <v>2028</v>
      </c>
      <c r="J9" s="194"/>
      <c r="K9" s="197" t="s">
        <v>756</v>
      </c>
      <c r="L9" s="305"/>
    </row>
    <row r="10" spans="1:12" ht="115.5">
      <c r="B10" s="196"/>
      <c r="C10" s="196"/>
      <c r="D10" s="196"/>
      <c r="E10" s="192" t="s">
        <v>757</v>
      </c>
      <c r="F10" s="193">
        <v>0</v>
      </c>
      <c r="G10" s="193">
        <v>2025</v>
      </c>
      <c r="H10" s="193">
        <v>30</v>
      </c>
      <c r="I10" s="193">
        <v>2028</v>
      </c>
      <c r="J10" s="194"/>
      <c r="K10" s="197" t="s">
        <v>756</v>
      </c>
      <c r="L10" s="305"/>
    </row>
    <row r="11" spans="1:12" ht="42">
      <c r="B11" s="196"/>
      <c r="C11" s="196"/>
      <c r="D11" s="196"/>
      <c r="E11" s="192" t="s">
        <v>758</v>
      </c>
      <c r="F11" s="193" t="s">
        <v>752</v>
      </c>
      <c r="G11" s="193">
        <v>2025</v>
      </c>
      <c r="H11" s="193" t="s">
        <v>519</v>
      </c>
      <c r="I11" s="193">
        <v>2027</v>
      </c>
      <c r="J11" s="194"/>
      <c r="K11" s="197" t="s">
        <v>756</v>
      </c>
      <c r="L11" s="305"/>
    </row>
    <row r="12" spans="1:12" ht="94.5">
      <c r="B12" s="196"/>
      <c r="C12" s="196"/>
      <c r="D12" s="196"/>
      <c r="E12" s="192" t="s">
        <v>759</v>
      </c>
      <c r="F12" s="193" t="s">
        <v>752</v>
      </c>
      <c r="G12" s="193">
        <v>2025</v>
      </c>
      <c r="H12" s="193" t="s">
        <v>519</v>
      </c>
      <c r="I12" s="193">
        <v>2027</v>
      </c>
      <c r="J12" s="194"/>
      <c r="K12" s="197"/>
      <c r="L12" s="305"/>
    </row>
    <row r="13" spans="1:12" ht="136.5">
      <c r="B13" s="196"/>
      <c r="C13" s="196"/>
      <c r="D13" s="196"/>
      <c r="E13" s="192" t="s">
        <v>760</v>
      </c>
      <c r="F13" s="193" t="s">
        <v>752</v>
      </c>
      <c r="G13" s="193">
        <v>2025</v>
      </c>
      <c r="H13" s="193" t="s">
        <v>519</v>
      </c>
      <c r="I13" s="193">
        <v>2028</v>
      </c>
      <c r="J13" s="195"/>
      <c r="K13" s="197"/>
      <c r="L13" s="305"/>
    </row>
    <row r="14" spans="1:12" ht="52.5">
      <c r="B14" s="196"/>
      <c r="C14" s="196"/>
      <c r="D14" s="196"/>
      <c r="E14" s="192" t="s">
        <v>761</v>
      </c>
      <c r="F14" s="193">
        <v>0</v>
      </c>
      <c r="G14" s="193">
        <v>2025</v>
      </c>
      <c r="H14" s="193">
        <v>30</v>
      </c>
      <c r="I14" s="193">
        <v>2028</v>
      </c>
      <c r="J14" s="195"/>
      <c r="K14" s="197"/>
      <c r="L14" s="305"/>
    </row>
    <row r="15" spans="1:12" ht="52.5">
      <c r="B15" s="196"/>
      <c r="C15" s="196"/>
      <c r="D15" s="196"/>
      <c r="E15" s="193" t="s">
        <v>762</v>
      </c>
      <c r="F15" s="193">
        <v>46</v>
      </c>
      <c r="G15" s="193">
        <v>2025</v>
      </c>
      <c r="H15" s="193">
        <v>50</v>
      </c>
      <c r="I15" s="194">
        <v>2028</v>
      </c>
      <c r="J15" s="193" t="s">
        <v>763</v>
      </c>
      <c r="K15" s="197" t="s">
        <v>756</v>
      </c>
      <c r="L15" s="305"/>
    </row>
    <row r="16" spans="1:12" ht="31.5">
      <c r="B16" s="196"/>
      <c r="C16" s="196"/>
      <c r="D16" s="196"/>
      <c r="E16" s="193" t="s">
        <v>764</v>
      </c>
      <c r="F16" s="193">
        <v>0.83</v>
      </c>
      <c r="G16" s="193">
        <v>2025</v>
      </c>
      <c r="H16" s="193" t="s">
        <v>765</v>
      </c>
      <c r="I16" s="194">
        <v>2028</v>
      </c>
      <c r="J16" s="193" t="s">
        <v>763</v>
      </c>
      <c r="K16" s="197"/>
      <c r="L16" s="198"/>
    </row>
    <row r="17" spans="2:12" ht="31.5">
      <c r="B17" s="196"/>
      <c r="C17" s="196"/>
      <c r="D17" s="196"/>
      <c r="E17" s="193" t="s">
        <v>766</v>
      </c>
      <c r="F17" s="193" t="s">
        <v>767</v>
      </c>
      <c r="G17" s="193" t="s">
        <v>768</v>
      </c>
      <c r="H17" s="193" t="s">
        <v>769</v>
      </c>
      <c r="I17" s="194">
        <v>2028</v>
      </c>
      <c r="J17" s="193" t="s">
        <v>770</v>
      </c>
      <c r="K17" s="197"/>
      <c r="L17" s="198"/>
    </row>
    <row r="18" spans="2:12" ht="94.5">
      <c r="B18" s="199" t="s">
        <v>688</v>
      </c>
      <c r="C18" s="199">
        <v>1093</v>
      </c>
      <c r="D18" s="199" t="s">
        <v>329</v>
      </c>
      <c r="E18" s="193" t="s">
        <v>771</v>
      </c>
      <c r="F18" s="193">
        <v>4</v>
      </c>
      <c r="G18" s="193">
        <v>2022</v>
      </c>
      <c r="H18" s="193">
        <v>4</v>
      </c>
      <c r="I18" s="193">
        <v>2029</v>
      </c>
      <c r="J18" s="193" t="s">
        <v>772</v>
      </c>
      <c r="K18" s="193" t="s">
        <v>773</v>
      </c>
      <c r="L18" s="193" t="s">
        <v>774</v>
      </c>
    </row>
    <row r="19" spans="2:12" ht="126">
      <c r="B19" s="199" t="s">
        <v>692</v>
      </c>
      <c r="C19" s="199">
        <v>1120</v>
      </c>
      <c r="D19" s="199" t="s">
        <v>775</v>
      </c>
      <c r="E19" s="199" t="s">
        <v>776</v>
      </c>
      <c r="F19" s="193">
        <v>28</v>
      </c>
      <c r="G19" s="193">
        <v>2022</v>
      </c>
      <c r="H19" s="193">
        <v>60</v>
      </c>
      <c r="I19" s="193">
        <v>2030</v>
      </c>
      <c r="J19" s="193" t="s">
        <v>777</v>
      </c>
      <c r="K19" s="193" t="s">
        <v>778</v>
      </c>
      <c r="L19" s="193" t="s">
        <v>779</v>
      </c>
    </row>
    <row r="20" spans="2:12" ht="94.5">
      <c r="B20" s="199"/>
      <c r="C20" s="199"/>
      <c r="D20" s="199"/>
      <c r="E20" s="199" t="s">
        <v>780</v>
      </c>
      <c r="F20" s="193">
        <v>10</v>
      </c>
      <c r="G20" s="193">
        <v>2022</v>
      </c>
      <c r="H20" s="193">
        <v>70</v>
      </c>
      <c r="I20" s="193">
        <v>2030</v>
      </c>
      <c r="J20" s="193"/>
      <c r="K20" s="193"/>
      <c r="L20" s="193"/>
    </row>
    <row r="21" spans="2:12" ht="73.5">
      <c r="B21" s="199"/>
      <c r="C21" s="199"/>
      <c r="D21" s="199"/>
      <c r="E21" s="199" t="s">
        <v>781</v>
      </c>
      <c r="F21" s="193">
        <v>0</v>
      </c>
      <c r="G21" s="193">
        <v>2025</v>
      </c>
      <c r="H21" s="193">
        <v>10</v>
      </c>
      <c r="I21" s="193">
        <v>2030</v>
      </c>
      <c r="J21" s="193"/>
      <c r="K21" s="193"/>
      <c r="L21" s="193"/>
    </row>
    <row r="22" spans="2:12" ht="63">
      <c r="B22" s="199"/>
      <c r="C22" s="199"/>
      <c r="D22" s="199"/>
      <c r="E22" s="199" t="s">
        <v>782</v>
      </c>
      <c r="F22" s="193">
        <v>75</v>
      </c>
      <c r="G22" s="193">
        <v>2022</v>
      </c>
      <c r="H22" s="193">
        <v>100</v>
      </c>
      <c r="I22" s="193">
        <v>2030</v>
      </c>
      <c r="J22" s="193"/>
      <c r="K22" s="193"/>
      <c r="L22" s="193"/>
    </row>
    <row r="23" spans="2:12" ht="210">
      <c r="B23" s="199"/>
      <c r="C23" s="199"/>
      <c r="D23" s="199"/>
      <c r="E23" s="199" t="s">
        <v>783</v>
      </c>
      <c r="F23" s="193">
        <v>40</v>
      </c>
      <c r="G23" s="193">
        <v>2022</v>
      </c>
      <c r="H23" s="193">
        <v>100</v>
      </c>
      <c r="I23" s="193">
        <v>2030</v>
      </c>
      <c r="J23" s="193"/>
      <c r="K23" s="193"/>
      <c r="L23" s="193"/>
    </row>
    <row r="24" spans="2:12" ht="147">
      <c r="B24" s="199"/>
      <c r="C24" s="199"/>
      <c r="D24" s="199"/>
      <c r="E24" s="199" t="s">
        <v>784</v>
      </c>
      <c r="F24" s="193">
        <v>2334</v>
      </c>
      <c r="G24" s="193">
        <v>2026</v>
      </c>
      <c r="H24" s="193">
        <v>3684</v>
      </c>
      <c r="I24" s="193">
        <v>2029</v>
      </c>
      <c r="J24" s="193"/>
      <c r="K24" s="193"/>
      <c r="L24" s="193"/>
    </row>
    <row r="25" spans="2:12" ht="63">
      <c r="B25" s="199" t="s">
        <v>785</v>
      </c>
      <c r="C25" s="199">
        <v>1123</v>
      </c>
      <c r="D25" s="199" t="s">
        <v>501</v>
      </c>
      <c r="E25" s="193" t="s">
        <v>786</v>
      </c>
      <c r="F25" s="193">
        <v>5</v>
      </c>
      <c r="G25" s="193">
        <v>2020</v>
      </c>
      <c r="H25" s="193">
        <v>30</v>
      </c>
      <c r="I25" s="193">
        <v>2028</v>
      </c>
      <c r="J25" s="200" t="s">
        <v>787</v>
      </c>
      <c r="K25" s="200" t="s">
        <v>788</v>
      </c>
      <c r="L25" s="200" t="s">
        <v>774</v>
      </c>
    </row>
    <row r="26" spans="2:12" ht="73.5">
      <c r="B26" s="199" t="s">
        <v>704</v>
      </c>
      <c r="C26" s="199">
        <v>1149</v>
      </c>
      <c r="D26" s="199" t="s">
        <v>567</v>
      </c>
      <c r="E26" s="193" t="s">
        <v>789</v>
      </c>
      <c r="F26" s="193">
        <v>30</v>
      </c>
      <c r="G26" s="193">
        <v>2027</v>
      </c>
      <c r="H26" s="193">
        <v>30</v>
      </c>
      <c r="I26" s="193">
        <v>2029</v>
      </c>
      <c r="J26" s="193" t="s">
        <v>790</v>
      </c>
      <c r="K26" s="193" t="s">
        <v>791</v>
      </c>
      <c r="L26" s="200" t="s">
        <v>774</v>
      </c>
    </row>
    <row r="27" spans="2:12" ht="84">
      <c r="B27" s="140" t="s">
        <v>792</v>
      </c>
      <c r="C27" s="199">
        <v>1182</v>
      </c>
      <c r="D27" s="199" t="s">
        <v>642</v>
      </c>
      <c r="E27" s="193" t="s">
        <v>793</v>
      </c>
      <c r="F27" s="193"/>
      <c r="G27" s="193"/>
      <c r="H27" s="193">
        <v>30</v>
      </c>
      <c r="I27" s="193">
        <v>2027</v>
      </c>
      <c r="J27" s="195" t="s">
        <v>794</v>
      </c>
      <c r="K27" s="195" t="s">
        <v>795</v>
      </c>
      <c r="L27" s="304" t="s">
        <v>774</v>
      </c>
    </row>
    <row r="28" spans="2:12" ht="52.5">
      <c r="B28" s="140"/>
      <c r="C28" s="199"/>
      <c r="D28" s="199"/>
      <c r="E28" s="193" t="s">
        <v>796</v>
      </c>
      <c r="F28" s="193"/>
      <c r="G28" s="193"/>
      <c r="H28" s="193">
        <v>40</v>
      </c>
      <c r="I28" s="193">
        <v>2027</v>
      </c>
      <c r="J28" s="201"/>
      <c r="K28" s="201"/>
      <c r="L28" s="305"/>
    </row>
    <row r="29" spans="2:12" ht="84">
      <c r="B29" s="140"/>
      <c r="C29" s="199"/>
      <c r="D29" s="199"/>
      <c r="E29" s="193" t="s">
        <v>797</v>
      </c>
      <c r="F29" s="193">
        <v>29.2</v>
      </c>
      <c r="G29" s="193">
        <v>2023</v>
      </c>
      <c r="H29" s="193">
        <v>32</v>
      </c>
      <c r="I29" s="193">
        <v>2027</v>
      </c>
      <c r="J29" s="202"/>
      <c r="K29" s="202"/>
      <c r="L29" s="306"/>
    </row>
    <row r="30" spans="2:12" ht="210">
      <c r="B30" s="307" t="s">
        <v>798</v>
      </c>
      <c r="C30" s="203" t="s">
        <v>799</v>
      </c>
      <c r="D30" s="203" t="s">
        <v>800</v>
      </c>
      <c r="E30" s="204" t="s">
        <v>801</v>
      </c>
      <c r="F30" s="204">
        <v>0</v>
      </c>
      <c r="G30" s="204">
        <v>2025</v>
      </c>
      <c r="H30" s="204">
        <v>40</v>
      </c>
      <c r="I30" s="204">
        <v>2030</v>
      </c>
      <c r="J30" s="309" t="s">
        <v>802</v>
      </c>
      <c r="K30" s="311" t="s">
        <v>803</v>
      </c>
      <c r="L30" s="313" t="s">
        <v>779</v>
      </c>
    </row>
    <row r="31" spans="2:12" ht="73.5">
      <c r="B31" s="308"/>
      <c r="C31" s="203"/>
      <c r="D31" s="203"/>
      <c r="E31" s="205" t="s">
        <v>804</v>
      </c>
      <c r="F31" s="206">
        <v>0.1</v>
      </c>
      <c r="G31" s="204">
        <v>2023</v>
      </c>
      <c r="H31" s="206">
        <v>0.9</v>
      </c>
      <c r="I31" s="204">
        <v>2030</v>
      </c>
      <c r="J31" s="310"/>
      <c r="K31" s="312"/>
      <c r="L31" s="314"/>
    </row>
  </sheetData>
  <mergeCells count="16">
    <mergeCell ref="L5:L7"/>
    <mergeCell ref="B5:B7"/>
    <mergeCell ref="C5:C7"/>
    <mergeCell ref="E5:I5"/>
    <mergeCell ref="J5:J7"/>
    <mergeCell ref="K5:K7"/>
    <mergeCell ref="E6:E7"/>
    <mergeCell ref="F6:G6"/>
    <mergeCell ref="H6:I6"/>
    <mergeCell ref="D5:D7"/>
    <mergeCell ref="L8:L15"/>
    <mergeCell ref="L27:L29"/>
    <mergeCell ref="B30:B31"/>
    <mergeCell ref="J30:J31"/>
    <mergeCell ref="K30:K31"/>
    <mergeCell ref="L30:L31"/>
  </mergeCells>
  <pageMargins left="0.16" right="0.16" top="0.75" bottom="0.75" header="0.3" footer="0.3"/>
  <pageSetup paperSize="9" scale="6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XEV565"/>
  <sheetViews>
    <sheetView topLeftCell="A407" workbookViewId="0">
      <selection activeCell="I404" sqref="I404"/>
    </sheetView>
  </sheetViews>
  <sheetFormatPr defaultRowHeight="15"/>
  <cols>
    <col min="2" max="2" width="37.7109375" customWidth="1"/>
    <col min="3" max="3" width="56.28515625" customWidth="1"/>
    <col min="4" max="4" width="14" customWidth="1"/>
    <col min="5" max="5" width="12" customWidth="1"/>
    <col min="6" max="6" width="12.7109375" customWidth="1"/>
    <col min="7" max="7" width="12.5703125" customWidth="1"/>
    <col min="8" max="8" width="16.5703125" customWidth="1"/>
    <col min="9" max="9" width="11.42578125" customWidth="1"/>
  </cols>
  <sheetData>
    <row r="1" spans="1:9">
      <c r="A1" s="1" t="s">
        <v>53</v>
      </c>
    </row>
    <row r="3" spans="1:9" ht="17.25">
      <c r="A3" s="3" t="s">
        <v>210</v>
      </c>
      <c r="B3" s="122"/>
      <c r="C3" s="4"/>
      <c r="D3" s="4"/>
      <c r="E3" s="4"/>
      <c r="F3" s="5"/>
    </row>
    <row r="5" spans="1:9">
      <c r="B5" s="137" t="s">
        <v>170</v>
      </c>
      <c r="C5" s="137" t="s">
        <v>171</v>
      </c>
      <c r="D5" s="145"/>
      <c r="E5" s="145"/>
      <c r="F5" s="145"/>
    </row>
    <row r="6" spans="1:9">
      <c r="B6" s="140">
        <v>1052</v>
      </c>
      <c r="C6" s="140" t="s">
        <v>216</v>
      </c>
      <c r="D6" s="145"/>
      <c r="E6" s="145"/>
      <c r="F6" s="145"/>
    </row>
    <row r="7" spans="1:9">
      <c r="B7" s="145"/>
      <c r="C7" s="145"/>
      <c r="D7" s="145"/>
      <c r="E7" s="145"/>
      <c r="F7" s="145"/>
    </row>
    <row r="8" spans="1:9" ht="13.5" customHeight="1">
      <c r="A8" s="1" t="s">
        <v>196</v>
      </c>
      <c r="B8" s="145"/>
      <c r="C8" s="146"/>
      <c r="D8" s="146"/>
      <c r="E8" s="146"/>
      <c r="F8" s="146"/>
    </row>
    <row r="9" spans="1:9" ht="41.25" customHeight="1">
      <c r="B9" s="145"/>
      <c r="C9" s="145"/>
      <c r="D9" s="145"/>
      <c r="E9" s="145"/>
      <c r="F9" s="145" t="s">
        <v>60</v>
      </c>
    </row>
    <row r="10" spans="1:9" ht="0.75" customHeight="1">
      <c r="B10" s="123" t="s">
        <v>172</v>
      </c>
      <c r="C10" s="7"/>
      <c r="D10" s="315" t="s">
        <v>28</v>
      </c>
      <c r="E10" s="315"/>
      <c r="F10" s="315"/>
    </row>
    <row r="11" spans="1:9" ht="23.25" customHeight="1">
      <c r="B11" s="123" t="s">
        <v>173</v>
      </c>
      <c r="C11" s="140">
        <v>1052</v>
      </c>
      <c r="D11" s="321" t="s">
        <v>198</v>
      </c>
      <c r="E11" s="321" t="s">
        <v>197</v>
      </c>
      <c r="F11" s="315" t="s">
        <v>41</v>
      </c>
    </row>
    <row r="12" spans="1:9" ht="23.25" customHeight="1">
      <c r="B12" s="123" t="s">
        <v>174</v>
      </c>
      <c r="C12" s="140">
        <v>11001</v>
      </c>
      <c r="D12" s="322"/>
      <c r="E12" s="322"/>
      <c r="F12" s="315"/>
    </row>
    <row r="13" spans="1:9" ht="70.5" customHeight="1">
      <c r="B13" s="123" t="s">
        <v>175</v>
      </c>
      <c r="C13" s="7" t="s">
        <v>214</v>
      </c>
      <c r="D13" s="322"/>
      <c r="E13" s="322"/>
      <c r="F13" s="315"/>
      <c r="H13">
        <f>E29+E59+E76+E92+E104+E116+E135+E147+E163+E178+E217+E288+E316+E329+E343+E356+E367+E378+E404+E422+E442+E479+E505+E545+E555</f>
        <v>25215782.799999997</v>
      </c>
      <c r="I13">
        <f>F29+F59+F76+F92+F104+F116+F135+F147+F163+F178+F217+F288+F316+F329+F343+F356+F367+F378+F404+F422+F442+F479+F505+F545+F555</f>
        <v>41009129.699999996</v>
      </c>
    </row>
    <row r="14" spans="1:9" ht="23.25" customHeight="1">
      <c r="B14" s="123" t="s">
        <v>381</v>
      </c>
      <c r="C14" s="7" t="s">
        <v>215</v>
      </c>
      <c r="D14" s="322"/>
      <c r="E14" s="322"/>
      <c r="F14" s="315"/>
    </row>
    <row r="15" spans="1:9" ht="23.25" customHeight="1">
      <c r="B15" s="124" t="s">
        <v>200</v>
      </c>
      <c r="C15" s="125" t="s">
        <v>217</v>
      </c>
      <c r="D15" s="323"/>
      <c r="E15" s="323"/>
      <c r="F15" s="318"/>
    </row>
    <row r="16" spans="1:9" ht="23.25" customHeight="1">
      <c r="B16" s="324" t="s">
        <v>176</v>
      </c>
      <c r="C16" s="325"/>
      <c r="D16" s="147"/>
      <c r="E16" s="147"/>
      <c r="F16" s="170"/>
    </row>
    <row r="17" spans="1:16376" ht="18.75" customHeight="1">
      <c r="B17" s="126" t="s">
        <v>201</v>
      </c>
      <c r="C17" s="127" t="s">
        <v>177</v>
      </c>
      <c r="D17" s="148"/>
      <c r="E17" s="148"/>
      <c r="F17" s="170"/>
    </row>
    <row r="18" spans="1:16376" ht="36" customHeight="1">
      <c r="B18" s="128" t="s">
        <v>229</v>
      </c>
      <c r="C18" s="149" t="s">
        <v>218</v>
      </c>
      <c r="D18" s="144" t="s">
        <v>232</v>
      </c>
      <c r="E18" s="144" t="s">
        <v>240</v>
      </c>
      <c r="F18" s="129"/>
    </row>
    <row r="19" spans="1:16376" ht="30" customHeight="1">
      <c r="B19" s="128" t="s">
        <v>230</v>
      </c>
      <c r="C19" s="149" t="s">
        <v>219</v>
      </c>
      <c r="D19" s="144" t="s">
        <v>233</v>
      </c>
      <c r="E19" s="144" t="s">
        <v>233</v>
      </c>
      <c r="F19" s="129"/>
    </row>
    <row r="20" spans="1:16376" ht="28.5" customHeight="1">
      <c r="B20" s="128" t="s">
        <v>231</v>
      </c>
      <c r="C20" s="149" t="s">
        <v>220</v>
      </c>
      <c r="D20" s="144" t="s">
        <v>234</v>
      </c>
      <c r="E20" s="144" t="s">
        <v>234</v>
      </c>
      <c r="F20" s="129"/>
    </row>
    <row r="21" spans="1:16376" ht="26.25" customHeight="1">
      <c r="B21" s="128" t="s">
        <v>231</v>
      </c>
      <c r="C21" s="149" t="s">
        <v>221</v>
      </c>
      <c r="D21" s="144" t="s">
        <v>235</v>
      </c>
      <c r="E21" s="144" t="s">
        <v>235</v>
      </c>
      <c r="F21" s="129"/>
    </row>
    <row r="22" spans="1:16376" ht="28.5" customHeight="1">
      <c r="B22" s="128" t="s">
        <v>231</v>
      </c>
      <c r="C22" s="149" t="s">
        <v>222</v>
      </c>
      <c r="D22" s="144" t="s">
        <v>236</v>
      </c>
      <c r="E22" s="144" t="s">
        <v>236</v>
      </c>
      <c r="F22" s="129"/>
    </row>
    <row r="23" spans="1:16376" ht="24.75" customHeight="1">
      <c r="B23" s="128" t="s">
        <v>231</v>
      </c>
      <c r="C23" s="149" t="s">
        <v>223</v>
      </c>
      <c r="D23" s="144" t="s">
        <v>237</v>
      </c>
      <c r="E23" s="144" t="s">
        <v>237</v>
      </c>
      <c r="F23" s="129"/>
    </row>
    <row r="24" spans="1:16376" ht="27.75" customHeight="1">
      <c r="B24" s="128" t="s">
        <v>231</v>
      </c>
      <c r="C24" s="149" t="s">
        <v>224</v>
      </c>
      <c r="D24" s="144" t="s">
        <v>234</v>
      </c>
      <c r="E24" s="144" t="s">
        <v>234</v>
      </c>
      <c r="F24" s="129"/>
    </row>
    <row r="25" spans="1:16376" ht="30" customHeight="1">
      <c r="B25" s="128" t="s">
        <v>231</v>
      </c>
      <c r="C25" s="149" t="s">
        <v>225</v>
      </c>
      <c r="D25" s="144" t="s">
        <v>238</v>
      </c>
      <c r="E25" s="144" t="s">
        <v>238</v>
      </c>
      <c r="F25" s="129"/>
    </row>
    <row r="26" spans="1:16376" ht="27" customHeight="1">
      <c r="B26" s="128" t="s">
        <v>230</v>
      </c>
      <c r="C26" s="149" t="s">
        <v>226</v>
      </c>
      <c r="D26" s="144" t="s">
        <v>239</v>
      </c>
      <c r="E26" s="144" t="s">
        <v>239</v>
      </c>
      <c r="F26" s="129"/>
    </row>
    <row r="27" spans="1:16376" ht="24.75" customHeight="1">
      <c r="B27" s="128" t="s">
        <v>230</v>
      </c>
      <c r="C27" s="149" t="s">
        <v>227</v>
      </c>
      <c r="D27" s="144" t="s">
        <v>239</v>
      </c>
      <c r="E27" s="144" t="s">
        <v>239</v>
      </c>
      <c r="F27" s="129"/>
    </row>
    <row r="28" spans="1:16376" ht="33" customHeight="1">
      <c r="B28" s="128" t="s">
        <v>230</v>
      </c>
      <c r="C28" s="149" t="s">
        <v>228</v>
      </c>
      <c r="D28" s="144" t="s">
        <v>239</v>
      </c>
      <c r="E28" s="144" t="s">
        <v>239</v>
      </c>
      <c r="F28" s="129"/>
    </row>
    <row r="29" spans="1:16376" ht="19.5" customHeight="1">
      <c r="B29" s="326" t="s">
        <v>205</v>
      </c>
      <c r="C29" s="326"/>
      <c r="D29" s="143">
        <v>155404.29999999999</v>
      </c>
      <c r="E29" s="130">
        <v>156433.20000000001</v>
      </c>
      <c r="F29" s="130"/>
    </row>
    <row r="30" spans="1:16376" s="131" customFormat="1" ht="26.25" customHeight="1">
      <c r="A30"/>
      <c r="B30" s="145"/>
      <c r="C30" s="145"/>
      <c r="D30" s="145"/>
      <c r="E30" s="145"/>
      <c r="F30" s="145"/>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row>
    <row r="31" spans="1:16376" s="131" customFormat="1" ht="26.25" customHeight="1">
      <c r="A31"/>
      <c r="B31" s="137" t="s">
        <v>170</v>
      </c>
      <c r="C31" s="137" t="s">
        <v>171</v>
      </c>
      <c r="D31" s="145"/>
      <c r="E31" s="145"/>
      <c r="F31" s="145"/>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c r="BYP31"/>
      <c r="BYQ31"/>
      <c r="BYR31"/>
      <c r="BYS31"/>
      <c r="BYT31"/>
      <c r="BYU31"/>
      <c r="BYV31"/>
      <c r="BYW31"/>
      <c r="BYX31"/>
      <c r="BYY31"/>
      <c r="BYZ31"/>
      <c r="BZA31"/>
      <c r="BZB31"/>
      <c r="BZC31"/>
      <c r="BZD31"/>
      <c r="BZE31"/>
      <c r="BZF31"/>
      <c r="BZG31"/>
      <c r="BZH31"/>
      <c r="BZI31"/>
      <c r="BZJ31"/>
      <c r="BZK31"/>
      <c r="BZL31"/>
      <c r="BZM31"/>
      <c r="BZN31"/>
      <c r="BZO31"/>
      <c r="BZP31"/>
      <c r="BZQ31"/>
      <c r="BZR31"/>
      <c r="BZS31"/>
      <c r="BZT31"/>
      <c r="BZU31"/>
      <c r="BZV31"/>
      <c r="BZW31"/>
      <c r="BZX31"/>
      <c r="BZY31"/>
      <c r="BZZ31"/>
      <c r="CAA31"/>
      <c r="CAB31"/>
      <c r="CAC31"/>
      <c r="CAD31"/>
      <c r="CAE31"/>
      <c r="CAF31"/>
      <c r="CAG31"/>
      <c r="CAH31"/>
      <c r="CAI31"/>
      <c r="CAJ31"/>
      <c r="CAK31"/>
      <c r="CAL31"/>
      <c r="CAM31"/>
      <c r="CAN31"/>
      <c r="CAO31"/>
      <c r="CAP31"/>
      <c r="CAQ31"/>
      <c r="CAR31"/>
      <c r="CAS31"/>
      <c r="CAT31"/>
      <c r="CAU31"/>
      <c r="CAV31"/>
      <c r="CAW31"/>
      <c r="CAX31"/>
      <c r="CAY31"/>
      <c r="CAZ31"/>
      <c r="CBA31"/>
      <c r="CBB31"/>
      <c r="CBC31"/>
      <c r="CBD31"/>
      <c r="CBE31"/>
      <c r="CBF31"/>
      <c r="CBG31"/>
      <c r="CBH31"/>
      <c r="CBI31"/>
      <c r="CBJ31"/>
      <c r="CBK31"/>
      <c r="CBL31"/>
      <c r="CBM31"/>
      <c r="CBN31"/>
      <c r="CBO31"/>
      <c r="CBP31"/>
      <c r="CBQ31"/>
      <c r="CBR31"/>
      <c r="CBS31"/>
      <c r="CBT31"/>
      <c r="CBU31"/>
      <c r="CBV31"/>
      <c r="CBW31"/>
      <c r="CBX31"/>
      <c r="CBY31"/>
      <c r="CBZ31"/>
      <c r="CCA31"/>
      <c r="CCB31"/>
      <c r="CCC31"/>
      <c r="CCD31"/>
      <c r="CCE31"/>
      <c r="CCF31"/>
      <c r="CCG31"/>
      <c r="CCH31"/>
      <c r="CCI31"/>
      <c r="CCJ31"/>
      <c r="CCK31"/>
      <c r="CCL31"/>
      <c r="CCM31"/>
      <c r="CCN31"/>
      <c r="CCO31"/>
      <c r="CCP31"/>
      <c r="CCQ31"/>
      <c r="CCR31"/>
      <c r="CCS31"/>
      <c r="CCT31"/>
      <c r="CCU31"/>
      <c r="CCV31"/>
      <c r="CCW31"/>
      <c r="CCX31"/>
      <c r="CCY31"/>
      <c r="CCZ31"/>
      <c r="CDA31"/>
      <c r="CDB31"/>
      <c r="CDC31"/>
      <c r="CDD31"/>
      <c r="CDE31"/>
      <c r="CDF31"/>
      <c r="CDG31"/>
      <c r="CDH31"/>
      <c r="CDI31"/>
      <c r="CDJ31"/>
      <c r="CDK31"/>
      <c r="CDL31"/>
      <c r="CDM31"/>
      <c r="CDN31"/>
      <c r="CDO31"/>
      <c r="CDP31"/>
      <c r="CDQ31"/>
      <c r="CDR31"/>
      <c r="CDS31"/>
      <c r="CDT31"/>
      <c r="CDU31"/>
      <c r="CDV31"/>
      <c r="CDW31"/>
      <c r="CDX31"/>
      <c r="CDY31"/>
      <c r="CDZ31"/>
      <c r="CEA31"/>
      <c r="CEB31"/>
      <c r="CEC31"/>
      <c r="CED31"/>
      <c r="CEE31"/>
      <c r="CEF31"/>
      <c r="CEG31"/>
      <c r="CEH31"/>
      <c r="CEI31"/>
      <c r="CEJ31"/>
      <c r="CEK31"/>
      <c r="CEL31"/>
      <c r="CEM31"/>
      <c r="CEN31"/>
      <c r="CEO31"/>
      <c r="CEP31"/>
      <c r="CEQ31"/>
      <c r="CER31"/>
      <c r="CES31"/>
      <c r="CET31"/>
      <c r="CEU31"/>
      <c r="CEV31"/>
      <c r="CEW31"/>
      <c r="CEX31"/>
      <c r="CEY31"/>
      <c r="CEZ31"/>
      <c r="CFA31"/>
      <c r="CFB31"/>
      <c r="CFC31"/>
      <c r="CFD31"/>
      <c r="CFE31"/>
      <c r="CFF31"/>
      <c r="CFG31"/>
      <c r="CFH31"/>
      <c r="CFI31"/>
      <c r="CFJ31"/>
      <c r="CFK31"/>
      <c r="CFL31"/>
      <c r="CFM31"/>
      <c r="CFN31"/>
      <c r="CFO31"/>
      <c r="CFP31"/>
      <c r="CFQ31"/>
      <c r="CFR31"/>
      <c r="CFS31"/>
      <c r="CFT31"/>
      <c r="CFU31"/>
      <c r="CFV31"/>
      <c r="CFW31"/>
      <c r="CFX31"/>
      <c r="CFY31"/>
      <c r="CFZ31"/>
      <c r="CGA31"/>
      <c r="CGB31"/>
      <c r="CGC31"/>
      <c r="CGD31"/>
      <c r="CGE31"/>
      <c r="CGF31"/>
      <c r="CGG31"/>
      <c r="CGH31"/>
      <c r="CGI31"/>
      <c r="CGJ31"/>
      <c r="CGK31"/>
      <c r="CGL31"/>
      <c r="CGM31"/>
      <c r="CGN31"/>
      <c r="CGO31"/>
      <c r="CGP31"/>
      <c r="CGQ31"/>
      <c r="CGR31"/>
      <c r="CGS31"/>
      <c r="CGT31"/>
      <c r="CGU31"/>
      <c r="CGV31"/>
      <c r="CGW31"/>
      <c r="CGX31"/>
      <c r="CGY31"/>
      <c r="CGZ31"/>
      <c r="CHA31"/>
      <c r="CHB31"/>
      <c r="CHC31"/>
      <c r="CHD31"/>
      <c r="CHE31"/>
      <c r="CHF31"/>
      <c r="CHG31"/>
      <c r="CHH31"/>
      <c r="CHI31"/>
      <c r="CHJ31"/>
      <c r="CHK31"/>
      <c r="CHL31"/>
      <c r="CHM31"/>
      <c r="CHN31"/>
      <c r="CHO31"/>
      <c r="CHP31"/>
      <c r="CHQ31"/>
      <c r="CHR31"/>
      <c r="CHS31"/>
      <c r="CHT31"/>
      <c r="CHU31"/>
      <c r="CHV31"/>
      <c r="CHW31"/>
      <c r="CHX31"/>
      <c r="CHY31"/>
      <c r="CHZ31"/>
      <c r="CIA31"/>
      <c r="CIB31"/>
      <c r="CIC31"/>
      <c r="CID31"/>
      <c r="CIE31"/>
      <c r="CIF31"/>
      <c r="CIG31"/>
      <c r="CIH31"/>
      <c r="CII31"/>
      <c r="CIJ31"/>
      <c r="CIK31"/>
      <c r="CIL31"/>
      <c r="CIM31"/>
      <c r="CIN31"/>
      <c r="CIO31"/>
      <c r="CIP31"/>
      <c r="CIQ31"/>
      <c r="CIR31"/>
      <c r="CIS31"/>
      <c r="CIT31"/>
      <c r="CIU31"/>
      <c r="CIV31"/>
      <c r="CIW31"/>
      <c r="CIX31"/>
      <c r="CIY31"/>
      <c r="CIZ31"/>
      <c r="CJA31"/>
      <c r="CJB31"/>
      <c r="CJC31"/>
      <c r="CJD31"/>
      <c r="CJE31"/>
      <c r="CJF31"/>
      <c r="CJG31"/>
      <c r="CJH31"/>
      <c r="CJI31"/>
      <c r="CJJ31"/>
      <c r="CJK31"/>
      <c r="CJL31"/>
      <c r="CJM31"/>
      <c r="CJN31"/>
      <c r="CJO31"/>
      <c r="CJP31"/>
      <c r="CJQ31"/>
      <c r="CJR31"/>
      <c r="CJS31"/>
      <c r="CJT31"/>
      <c r="CJU31"/>
      <c r="CJV31"/>
      <c r="CJW31"/>
      <c r="CJX31"/>
      <c r="CJY31"/>
      <c r="CJZ31"/>
      <c r="CKA31"/>
      <c r="CKB31"/>
      <c r="CKC31"/>
      <c r="CKD31"/>
      <c r="CKE31"/>
      <c r="CKF31"/>
      <c r="CKG31"/>
      <c r="CKH31"/>
      <c r="CKI31"/>
      <c r="CKJ31"/>
      <c r="CKK31"/>
      <c r="CKL31"/>
      <c r="CKM31"/>
      <c r="CKN31"/>
      <c r="CKO31"/>
      <c r="CKP31"/>
      <c r="CKQ31"/>
      <c r="CKR31"/>
      <c r="CKS31"/>
      <c r="CKT31"/>
      <c r="CKU31"/>
      <c r="CKV31"/>
      <c r="CKW31"/>
      <c r="CKX31"/>
      <c r="CKY31"/>
      <c r="CKZ31"/>
      <c r="CLA31"/>
      <c r="CLB31"/>
      <c r="CLC31"/>
      <c r="CLD31"/>
      <c r="CLE31"/>
      <c r="CLF31"/>
      <c r="CLG31"/>
      <c r="CLH31"/>
      <c r="CLI31"/>
      <c r="CLJ31"/>
      <c r="CLK31"/>
      <c r="CLL31"/>
      <c r="CLM31"/>
      <c r="CLN31"/>
      <c r="CLO31"/>
      <c r="CLP31"/>
      <c r="CLQ31"/>
      <c r="CLR31"/>
      <c r="CLS31"/>
      <c r="CLT31"/>
      <c r="CLU31"/>
      <c r="CLV31"/>
      <c r="CLW31"/>
      <c r="CLX31"/>
      <c r="CLY31"/>
      <c r="CLZ31"/>
      <c r="CMA31"/>
      <c r="CMB31"/>
      <c r="CMC31"/>
      <c r="CMD31"/>
      <c r="CME31"/>
      <c r="CMF31"/>
      <c r="CMG31"/>
      <c r="CMH31"/>
      <c r="CMI31"/>
      <c r="CMJ31"/>
      <c r="CMK31"/>
      <c r="CML31"/>
      <c r="CMM31"/>
      <c r="CMN31"/>
      <c r="CMO31"/>
      <c r="CMP31"/>
      <c r="CMQ31"/>
      <c r="CMR31"/>
      <c r="CMS31"/>
      <c r="CMT31"/>
      <c r="CMU31"/>
      <c r="CMV31"/>
      <c r="CMW31"/>
      <c r="CMX31"/>
      <c r="CMY31"/>
      <c r="CMZ31"/>
      <c r="CNA31"/>
      <c r="CNB31"/>
      <c r="CNC31"/>
      <c r="CND31"/>
      <c r="CNE31"/>
      <c r="CNF31"/>
      <c r="CNG31"/>
      <c r="CNH31"/>
      <c r="CNI31"/>
      <c r="CNJ31"/>
      <c r="CNK31"/>
      <c r="CNL31"/>
      <c r="CNM31"/>
      <c r="CNN31"/>
      <c r="CNO31"/>
      <c r="CNP31"/>
      <c r="CNQ31"/>
      <c r="CNR31"/>
      <c r="CNS31"/>
      <c r="CNT31"/>
      <c r="CNU31"/>
      <c r="CNV31"/>
      <c r="CNW31"/>
      <c r="CNX31"/>
      <c r="CNY31"/>
      <c r="CNZ31"/>
      <c r="COA31"/>
      <c r="COB31"/>
      <c r="COC31"/>
      <c r="COD31"/>
      <c r="COE31"/>
      <c r="COF31"/>
      <c r="COG31"/>
      <c r="COH31"/>
      <c r="COI31"/>
      <c r="COJ31"/>
      <c r="COK31"/>
      <c r="COL31"/>
      <c r="COM31"/>
      <c r="CON31"/>
      <c r="COO31"/>
      <c r="COP31"/>
      <c r="COQ31"/>
      <c r="COR31"/>
      <c r="COS31"/>
      <c r="COT31"/>
      <c r="COU31"/>
      <c r="COV31"/>
      <c r="COW31"/>
      <c r="COX31"/>
      <c r="COY31"/>
      <c r="COZ31"/>
      <c r="CPA31"/>
      <c r="CPB31"/>
      <c r="CPC31"/>
      <c r="CPD31"/>
      <c r="CPE31"/>
      <c r="CPF31"/>
      <c r="CPG31"/>
      <c r="CPH31"/>
      <c r="CPI31"/>
      <c r="CPJ31"/>
      <c r="CPK31"/>
      <c r="CPL31"/>
      <c r="CPM31"/>
      <c r="CPN31"/>
      <c r="CPO31"/>
      <c r="CPP31"/>
      <c r="CPQ31"/>
      <c r="CPR31"/>
      <c r="CPS31"/>
      <c r="CPT31"/>
      <c r="CPU31"/>
      <c r="CPV31"/>
      <c r="CPW31"/>
      <c r="CPX31"/>
      <c r="CPY31"/>
      <c r="CPZ31"/>
      <c r="CQA31"/>
      <c r="CQB31"/>
      <c r="CQC31"/>
      <c r="CQD31"/>
      <c r="CQE31"/>
      <c r="CQF31"/>
      <c r="CQG31"/>
      <c r="CQH31"/>
      <c r="CQI31"/>
      <c r="CQJ31"/>
      <c r="CQK31"/>
      <c r="CQL31"/>
      <c r="CQM31"/>
      <c r="CQN31"/>
      <c r="CQO31"/>
      <c r="CQP31"/>
      <c r="CQQ31"/>
      <c r="CQR31"/>
      <c r="CQS31"/>
      <c r="CQT31"/>
      <c r="CQU31"/>
      <c r="CQV31"/>
      <c r="CQW31"/>
      <c r="CQX31"/>
      <c r="CQY31"/>
      <c r="CQZ31"/>
      <c r="CRA31"/>
      <c r="CRB31"/>
      <c r="CRC31"/>
      <c r="CRD31"/>
      <c r="CRE31"/>
      <c r="CRF31"/>
      <c r="CRG31"/>
      <c r="CRH31"/>
      <c r="CRI31"/>
      <c r="CRJ31"/>
      <c r="CRK31"/>
      <c r="CRL31"/>
      <c r="CRM31"/>
      <c r="CRN31"/>
      <c r="CRO31"/>
      <c r="CRP31"/>
      <c r="CRQ31"/>
      <c r="CRR31"/>
      <c r="CRS31"/>
      <c r="CRT31"/>
      <c r="CRU31"/>
      <c r="CRV31"/>
      <c r="CRW31"/>
      <c r="CRX31"/>
      <c r="CRY31"/>
      <c r="CRZ31"/>
      <c r="CSA31"/>
      <c r="CSB31"/>
      <c r="CSC31"/>
      <c r="CSD31"/>
      <c r="CSE31"/>
      <c r="CSF31"/>
      <c r="CSG31"/>
      <c r="CSH31"/>
      <c r="CSI31"/>
      <c r="CSJ31"/>
      <c r="CSK31"/>
      <c r="CSL31"/>
      <c r="CSM31"/>
      <c r="CSN31"/>
      <c r="CSO31"/>
      <c r="CSP31"/>
      <c r="CSQ31"/>
      <c r="CSR31"/>
      <c r="CSS31"/>
      <c r="CST31"/>
      <c r="CSU31"/>
      <c r="CSV31"/>
      <c r="CSW31"/>
      <c r="CSX31"/>
      <c r="CSY31"/>
      <c r="CSZ31"/>
      <c r="CTA31"/>
      <c r="CTB31"/>
      <c r="CTC31"/>
      <c r="CTD31"/>
      <c r="CTE31"/>
      <c r="CTF31"/>
      <c r="CTG31"/>
      <c r="CTH31"/>
      <c r="CTI31"/>
      <c r="CTJ31"/>
      <c r="CTK31"/>
      <c r="CTL31"/>
      <c r="CTM31"/>
      <c r="CTN31"/>
      <c r="CTO31"/>
      <c r="CTP31"/>
      <c r="CTQ31"/>
      <c r="CTR31"/>
      <c r="CTS31"/>
      <c r="CTT31"/>
      <c r="CTU31"/>
      <c r="CTV31"/>
      <c r="CTW31"/>
      <c r="CTX31"/>
      <c r="CTY31"/>
      <c r="CTZ31"/>
      <c r="CUA31"/>
      <c r="CUB31"/>
      <c r="CUC31"/>
      <c r="CUD31"/>
      <c r="CUE31"/>
      <c r="CUF31"/>
      <c r="CUG31"/>
      <c r="CUH31"/>
      <c r="CUI31"/>
      <c r="CUJ31"/>
      <c r="CUK31"/>
      <c r="CUL31"/>
      <c r="CUM31"/>
      <c r="CUN31"/>
      <c r="CUO31"/>
      <c r="CUP31"/>
      <c r="CUQ31"/>
      <c r="CUR31"/>
      <c r="CUS31"/>
      <c r="CUT31"/>
      <c r="CUU31"/>
      <c r="CUV31"/>
      <c r="CUW31"/>
      <c r="CUX31"/>
      <c r="CUY31"/>
      <c r="CUZ31"/>
      <c r="CVA31"/>
      <c r="CVB31"/>
      <c r="CVC31"/>
      <c r="CVD31"/>
      <c r="CVE31"/>
      <c r="CVF31"/>
      <c r="CVG31"/>
      <c r="CVH31"/>
      <c r="CVI31"/>
      <c r="CVJ31"/>
      <c r="CVK31"/>
      <c r="CVL31"/>
      <c r="CVM31"/>
      <c r="CVN31"/>
      <c r="CVO31"/>
      <c r="CVP31"/>
      <c r="CVQ31"/>
      <c r="CVR31"/>
      <c r="CVS31"/>
      <c r="CVT31"/>
      <c r="CVU31"/>
      <c r="CVV31"/>
      <c r="CVW31"/>
      <c r="CVX31"/>
      <c r="CVY31"/>
      <c r="CVZ31"/>
      <c r="CWA31"/>
      <c r="CWB31"/>
      <c r="CWC31"/>
      <c r="CWD31"/>
      <c r="CWE31"/>
      <c r="CWF31"/>
      <c r="CWG31"/>
      <c r="CWH31"/>
      <c r="CWI31"/>
      <c r="CWJ31"/>
      <c r="CWK31"/>
      <c r="CWL31"/>
      <c r="CWM31"/>
      <c r="CWN31"/>
      <c r="CWO31"/>
      <c r="CWP31"/>
      <c r="CWQ31"/>
      <c r="CWR31"/>
      <c r="CWS31"/>
      <c r="CWT31"/>
      <c r="CWU31"/>
      <c r="CWV31"/>
      <c r="CWW31"/>
      <c r="CWX31"/>
      <c r="CWY31"/>
      <c r="CWZ31"/>
      <c r="CXA31"/>
      <c r="CXB31"/>
      <c r="CXC31"/>
      <c r="CXD31"/>
      <c r="CXE31"/>
      <c r="CXF31"/>
      <c r="CXG31"/>
      <c r="CXH31"/>
      <c r="CXI31"/>
      <c r="CXJ31"/>
      <c r="CXK31"/>
      <c r="CXL31"/>
      <c r="CXM31"/>
      <c r="CXN31"/>
      <c r="CXO31"/>
      <c r="CXP31"/>
      <c r="CXQ31"/>
      <c r="CXR31"/>
      <c r="CXS31"/>
      <c r="CXT31"/>
      <c r="CXU31"/>
      <c r="CXV31"/>
      <c r="CXW31"/>
      <c r="CXX31"/>
      <c r="CXY31"/>
      <c r="CXZ31"/>
      <c r="CYA31"/>
      <c r="CYB31"/>
      <c r="CYC31"/>
      <c r="CYD31"/>
      <c r="CYE31"/>
      <c r="CYF31"/>
      <c r="CYG31"/>
      <c r="CYH31"/>
      <c r="CYI31"/>
      <c r="CYJ31"/>
      <c r="CYK31"/>
      <c r="CYL31"/>
      <c r="CYM31"/>
      <c r="CYN31"/>
      <c r="CYO31"/>
      <c r="CYP31"/>
      <c r="CYQ31"/>
      <c r="CYR31"/>
      <c r="CYS31"/>
      <c r="CYT31"/>
      <c r="CYU31"/>
      <c r="CYV31"/>
      <c r="CYW31"/>
      <c r="CYX31"/>
      <c r="CYY31"/>
      <c r="CYZ31"/>
      <c r="CZA31"/>
      <c r="CZB31"/>
      <c r="CZC31"/>
      <c r="CZD31"/>
      <c r="CZE31"/>
      <c r="CZF31"/>
      <c r="CZG31"/>
      <c r="CZH31"/>
      <c r="CZI31"/>
      <c r="CZJ31"/>
      <c r="CZK31"/>
      <c r="CZL31"/>
      <c r="CZM31"/>
      <c r="CZN31"/>
      <c r="CZO31"/>
      <c r="CZP31"/>
      <c r="CZQ31"/>
      <c r="CZR31"/>
      <c r="CZS31"/>
      <c r="CZT31"/>
      <c r="CZU31"/>
      <c r="CZV31"/>
      <c r="CZW31"/>
      <c r="CZX31"/>
      <c r="CZY31"/>
      <c r="CZZ31"/>
      <c r="DAA31"/>
      <c r="DAB31"/>
      <c r="DAC31"/>
      <c r="DAD31"/>
      <c r="DAE31"/>
      <c r="DAF31"/>
      <c r="DAG31"/>
      <c r="DAH31"/>
      <c r="DAI31"/>
      <c r="DAJ31"/>
      <c r="DAK31"/>
      <c r="DAL31"/>
      <c r="DAM31"/>
      <c r="DAN31"/>
      <c r="DAO31"/>
      <c r="DAP31"/>
      <c r="DAQ31"/>
      <c r="DAR31"/>
      <c r="DAS31"/>
      <c r="DAT31"/>
      <c r="DAU31"/>
      <c r="DAV31"/>
      <c r="DAW31"/>
      <c r="DAX31"/>
      <c r="DAY31"/>
      <c r="DAZ31"/>
      <c r="DBA31"/>
      <c r="DBB31"/>
      <c r="DBC31"/>
      <c r="DBD31"/>
      <c r="DBE31"/>
      <c r="DBF31"/>
      <c r="DBG31"/>
      <c r="DBH31"/>
      <c r="DBI31"/>
      <c r="DBJ31"/>
      <c r="DBK31"/>
      <c r="DBL31"/>
      <c r="DBM31"/>
      <c r="DBN31"/>
      <c r="DBO31"/>
      <c r="DBP31"/>
      <c r="DBQ31"/>
      <c r="DBR31"/>
      <c r="DBS31"/>
      <c r="DBT31"/>
      <c r="DBU31"/>
      <c r="DBV31"/>
      <c r="DBW31"/>
      <c r="DBX31"/>
      <c r="DBY31"/>
      <c r="DBZ31"/>
      <c r="DCA31"/>
      <c r="DCB31"/>
      <c r="DCC31"/>
      <c r="DCD31"/>
      <c r="DCE31"/>
      <c r="DCF31"/>
      <c r="DCG31"/>
      <c r="DCH31"/>
      <c r="DCI31"/>
      <c r="DCJ31"/>
      <c r="DCK31"/>
      <c r="DCL31"/>
      <c r="DCM31"/>
      <c r="DCN31"/>
      <c r="DCO31"/>
      <c r="DCP31"/>
      <c r="DCQ31"/>
      <c r="DCR31"/>
      <c r="DCS31"/>
      <c r="DCT31"/>
      <c r="DCU31"/>
      <c r="DCV31"/>
      <c r="DCW31"/>
      <c r="DCX31"/>
      <c r="DCY31"/>
      <c r="DCZ31"/>
      <c r="DDA31"/>
      <c r="DDB31"/>
      <c r="DDC31"/>
      <c r="DDD31"/>
      <c r="DDE31"/>
      <c r="DDF31"/>
      <c r="DDG31"/>
      <c r="DDH31"/>
      <c r="DDI31"/>
      <c r="DDJ31"/>
      <c r="DDK31"/>
      <c r="DDL31"/>
      <c r="DDM31"/>
      <c r="DDN31"/>
      <c r="DDO31"/>
      <c r="DDP31"/>
      <c r="DDQ31"/>
      <c r="DDR31"/>
      <c r="DDS31"/>
      <c r="DDT31"/>
      <c r="DDU31"/>
      <c r="DDV31"/>
      <c r="DDW31"/>
      <c r="DDX31"/>
      <c r="DDY31"/>
      <c r="DDZ31"/>
      <c r="DEA31"/>
      <c r="DEB31"/>
      <c r="DEC31"/>
      <c r="DED31"/>
      <c r="DEE31"/>
      <c r="DEF31"/>
      <c r="DEG31"/>
      <c r="DEH31"/>
      <c r="DEI31"/>
      <c r="DEJ31"/>
      <c r="DEK31"/>
      <c r="DEL31"/>
      <c r="DEM31"/>
      <c r="DEN31"/>
      <c r="DEO31"/>
      <c r="DEP31"/>
      <c r="DEQ31"/>
      <c r="DER31"/>
      <c r="DES31"/>
      <c r="DET31"/>
      <c r="DEU31"/>
      <c r="DEV31"/>
      <c r="DEW31"/>
      <c r="DEX31"/>
      <c r="DEY31"/>
      <c r="DEZ31"/>
      <c r="DFA31"/>
      <c r="DFB31"/>
      <c r="DFC31"/>
      <c r="DFD31"/>
      <c r="DFE31"/>
      <c r="DFF31"/>
      <c r="DFG31"/>
      <c r="DFH31"/>
      <c r="DFI31"/>
      <c r="DFJ31"/>
      <c r="DFK31"/>
      <c r="DFL31"/>
      <c r="DFM31"/>
      <c r="DFN31"/>
      <c r="DFO31"/>
      <c r="DFP31"/>
      <c r="DFQ31"/>
      <c r="DFR31"/>
      <c r="DFS31"/>
      <c r="DFT31"/>
      <c r="DFU31"/>
      <c r="DFV31"/>
      <c r="DFW31"/>
      <c r="DFX31"/>
      <c r="DFY31"/>
      <c r="DFZ31"/>
      <c r="DGA31"/>
      <c r="DGB31"/>
      <c r="DGC31"/>
      <c r="DGD31"/>
      <c r="DGE31"/>
      <c r="DGF31"/>
      <c r="DGG31"/>
      <c r="DGH31"/>
      <c r="DGI31"/>
      <c r="DGJ31"/>
      <c r="DGK31"/>
      <c r="DGL31"/>
      <c r="DGM31"/>
      <c r="DGN31"/>
      <c r="DGO31"/>
      <c r="DGP31"/>
      <c r="DGQ31"/>
      <c r="DGR31"/>
      <c r="DGS31"/>
      <c r="DGT31"/>
      <c r="DGU31"/>
      <c r="DGV31"/>
      <c r="DGW31"/>
      <c r="DGX31"/>
      <c r="DGY31"/>
      <c r="DGZ31"/>
      <c r="DHA31"/>
      <c r="DHB31"/>
      <c r="DHC31"/>
      <c r="DHD31"/>
      <c r="DHE31"/>
      <c r="DHF31"/>
      <c r="DHG31"/>
      <c r="DHH31"/>
      <c r="DHI31"/>
      <c r="DHJ31"/>
      <c r="DHK31"/>
      <c r="DHL31"/>
      <c r="DHM31"/>
      <c r="DHN31"/>
      <c r="DHO31"/>
      <c r="DHP31"/>
      <c r="DHQ31"/>
      <c r="DHR31"/>
      <c r="DHS31"/>
      <c r="DHT31"/>
      <c r="DHU31"/>
      <c r="DHV31"/>
      <c r="DHW31"/>
      <c r="DHX31"/>
      <c r="DHY31"/>
      <c r="DHZ31"/>
      <c r="DIA31"/>
      <c r="DIB31"/>
      <c r="DIC31"/>
      <c r="DID31"/>
      <c r="DIE31"/>
      <c r="DIF31"/>
      <c r="DIG31"/>
      <c r="DIH31"/>
      <c r="DII31"/>
      <c r="DIJ31"/>
      <c r="DIK31"/>
      <c r="DIL31"/>
      <c r="DIM31"/>
      <c r="DIN31"/>
      <c r="DIO31"/>
      <c r="DIP31"/>
      <c r="DIQ31"/>
      <c r="DIR31"/>
      <c r="DIS31"/>
      <c r="DIT31"/>
      <c r="DIU31"/>
      <c r="DIV31"/>
      <c r="DIW31"/>
      <c r="DIX31"/>
      <c r="DIY31"/>
      <c r="DIZ31"/>
      <c r="DJA31"/>
      <c r="DJB31"/>
      <c r="DJC31"/>
      <c r="DJD31"/>
      <c r="DJE31"/>
      <c r="DJF31"/>
      <c r="DJG31"/>
      <c r="DJH31"/>
      <c r="DJI31"/>
      <c r="DJJ31"/>
      <c r="DJK31"/>
      <c r="DJL31"/>
      <c r="DJM31"/>
      <c r="DJN31"/>
      <c r="DJO31"/>
      <c r="DJP31"/>
      <c r="DJQ31"/>
      <c r="DJR31"/>
      <c r="DJS31"/>
      <c r="DJT31"/>
      <c r="DJU31"/>
      <c r="DJV31"/>
      <c r="DJW31"/>
      <c r="DJX31"/>
      <c r="DJY31"/>
      <c r="DJZ31"/>
      <c r="DKA31"/>
      <c r="DKB31"/>
      <c r="DKC31"/>
      <c r="DKD31"/>
      <c r="DKE31"/>
      <c r="DKF31"/>
      <c r="DKG31"/>
      <c r="DKH31"/>
      <c r="DKI31"/>
      <c r="DKJ31"/>
      <c r="DKK31"/>
      <c r="DKL31"/>
      <c r="DKM31"/>
      <c r="DKN31"/>
      <c r="DKO31"/>
      <c r="DKP31"/>
      <c r="DKQ31"/>
      <c r="DKR31"/>
      <c r="DKS31"/>
      <c r="DKT31"/>
      <c r="DKU31"/>
      <c r="DKV31"/>
      <c r="DKW31"/>
      <c r="DKX31"/>
      <c r="DKY31"/>
      <c r="DKZ31"/>
      <c r="DLA31"/>
      <c r="DLB31"/>
      <c r="DLC31"/>
      <c r="DLD31"/>
      <c r="DLE31"/>
      <c r="DLF31"/>
      <c r="DLG31"/>
      <c r="DLH31"/>
      <c r="DLI31"/>
      <c r="DLJ31"/>
      <c r="DLK31"/>
      <c r="DLL31"/>
      <c r="DLM31"/>
      <c r="DLN31"/>
      <c r="DLO31"/>
      <c r="DLP31"/>
      <c r="DLQ31"/>
      <c r="DLR31"/>
      <c r="DLS31"/>
      <c r="DLT31"/>
      <c r="DLU31"/>
      <c r="DLV31"/>
      <c r="DLW31"/>
      <c r="DLX31"/>
      <c r="DLY31"/>
      <c r="DLZ31"/>
      <c r="DMA31"/>
      <c r="DMB31"/>
      <c r="DMC31"/>
      <c r="DMD31"/>
      <c r="DME31"/>
      <c r="DMF31"/>
      <c r="DMG31"/>
      <c r="DMH31"/>
      <c r="DMI31"/>
      <c r="DMJ31"/>
      <c r="DMK31"/>
      <c r="DML31"/>
      <c r="DMM31"/>
      <c r="DMN31"/>
      <c r="DMO31"/>
      <c r="DMP31"/>
      <c r="DMQ31"/>
      <c r="DMR31"/>
      <c r="DMS31"/>
      <c r="DMT31"/>
      <c r="DMU31"/>
      <c r="DMV31"/>
      <c r="DMW31"/>
      <c r="DMX31"/>
      <c r="DMY31"/>
      <c r="DMZ31"/>
      <c r="DNA31"/>
      <c r="DNB31"/>
      <c r="DNC31"/>
      <c r="DND31"/>
      <c r="DNE31"/>
      <c r="DNF31"/>
      <c r="DNG31"/>
      <c r="DNH31"/>
      <c r="DNI31"/>
      <c r="DNJ31"/>
      <c r="DNK31"/>
      <c r="DNL31"/>
      <c r="DNM31"/>
      <c r="DNN31"/>
      <c r="DNO31"/>
      <c r="DNP31"/>
      <c r="DNQ31"/>
      <c r="DNR31"/>
      <c r="DNS31"/>
      <c r="DNT31"/>
      <c r="DNU31"/>
      <c r="DNV31"/>
      <c r="DNW31"/>
      <c r="DNX31"/>
      <c r="DNY31"/>
      <c r="DNZ31"/>
      <c r="DOA31"/>
      <c r="DOB31"/>
      <c r="DOC31"/>
      <c r="DOD31"/>
      <c r="DOE31"/>
      <c r="DOF31"/>
      <c r="DOG31"/>
      <c r="DOH31"/>
      <c r="DOI31"/>
      <c r="DOJ31"/>
      <c r="DOK31"/>
      <c r="DOL31"/>
      <c r="DOM31"/>
      <c r="DON31"/>
      <c r="DOO31"/>
      <c r="DOP31"/>
      <c r="DOQ31"/>
      <c r="DOR31"/>
      <c r="DOS31"/>
      <c r="DOT31"/>
      <c r="DOU31"/>
      <c r="DOV31"/>
      <c r="DOW31"/>
      <c r="DOX31"/>
      <c r="DOY31"/>
      <c r="DOZ31"/>
      <c r="DPA31"/>
      <c r="DPB31"/>
      <c r="DPC31"/>
      <c r="DPD31"/>
      <c r="DPE31"/>
      <c r="DPF31"/>
      <c r="DPG31"/>
      <c r="DPH31"/>
      <c r="DPI31"/>
      <c r="DPJ31"/>
      <c r="DPK31"/>
      <c r="DPL31"/>
      <c r="DPM31"/>
      <c r="DPN31"/>
      <c r="DPO31"/>
      <c r="DPP31"/>
      <c r="DPQ31"/>
      <c r="DPR31"/>
      <c r="DPS31"/>
      <c r="DPT31"/>
      <c r="DPU31"/>
      <c r="DPV31"/>
      <c r="DPW31"/>
      <c r="DPX31"/>
      <c r="DPY31"/>
      <c r="DPZ31"/>
      <c r="DQA31"/>
      <c r="DQB31"/>
      <c r="DQC31"/>
      <c r="DQD31"/>
      <c r="DQE31"/>
      <c r="DQF31"/>
      <c r="DQG31"/>
      <c r="DQH31"/>
      <c r="DQI31"/>
      <c r="DQJ31"/>
      <c r="DQK31"/>
      <c r="DQL31"/>
      <c r="DQM31"/>
      <c r="DQN31"/>
      <c r="DQO31"/>
      <c r="DQP31"/>
      <c r="DQQ31"/>
      <c r="DQR31"/>
      <c r="DQS31"/>
      <c r="DQT31"/>
      <c r="DQU31"/>
      <c r="DQV31"/>
      <c r="DQW31"/>
      <c r="DQX31"/>
      <c r="DQY31"/>
      <c r="DQZ31"/>
      <c r="DRA31"/>
      <c r="DRB31"/>
      <c r="DRC31"/>
      <c r="DRD31"/>
      <c r="DRE31"/>
      <c r="DRF31"/>
      <c r="DRG31"/>
      <c r="DRH31"/>
      <c r="DRI31"/>
      <c r="DRJ31"/>
      <c r="DRK31"/>
      <c r="DRL31"/>
      <c r="DRM31"/>
      <c r="DRN31"/>
      <c r="DRO31"/>
      <c r="DRP31"/>
      <c r="DRQ31"/>
      <c r="DRR31"/>
      <c r="DRS31"/>
      <c r="DRT31"/>
      <c r="DRU31"/>
      <c r="DRV31"/>
      <c r="DRW31"/>
      <c r="DRX31"/>
      <c r="DRY31"/>
      <c r="DRZ31"/>
      <c r="DSA31"/>
      <c r="DSB31"/>
      <c r="DSC31"/>
      <c r="DSD31"/>
      <c r="DSE31"/>
      <c r="DSF31"/>
      <c r="DSG31"/>
      <c r="DSH31"/>
      <c r="DSI31"/>
      <c r="DSJ31"/>
      <c r="DSK31"/>
      <c r="DSL31"/>
      <c r="DSM31"/>
      <c r="DSN31"/>
      <c r="DSO31"/>
      <c r="DSP31"/>
      <c r="DSQ31"/>
      <c r="DSR31"/>
      <c r="DSS31"/>
      <c r="DST31"/>
      <c r="DSU31"/>
      <c r="DSV31"/>
      <c r="DSW31"/>
      <c r="DSX31"/>
      <c r="DSY31"/>
      <c r="DSZ31"/>
      <c r="DTA31"/>
      <c r="DTB31"/>
      <c r="DTC31"/>
      <c r="DTD31"/>
      <c r="DTE31"/>
      <c r="DTF31"/>
      <c r="DTG31"/>
      <c r="DTH31"/>
      <c r="DTI31"/>
      <c r="DTJ31"/>
      <c r="DTK31"/>
      <c r="DTL31"/>
      <c r="DTM31"/>
      <c r="DTN31"/>
      <c r="DTO31"/>
      <c r="DTP31"/>
      <c r="DTQ31"/>
      <c r="DTR31"/>
      <c r="DTS31"/>
      <c r="DTT31"/>
      <c r="DTU31"/>
      <c r="DTV31"/>
      <c r="DTW31"/>
      <c r="DTX31"/>
      <c r="DTY31"/>
      <c r="DTZ31"/>
      <c r="DUA31"/>
      <c r="DUB31"/>
      <c r="DUC31"/>
      <c r="DUD31"/>
      <c r="DUE31"/>
      <c r="DUF31"/>
      <c r="DUG31"/>
      <c r="DUH31"/>
      <c r="DUI31"/>
      <c r="DUJ31"/>
      <c r="DUK31"/>
      <c r="DUL31"/>
      <c r="DUM31"/>
      <c r="DUN31"/>
      <c r="DUO31"/>
      <c r="DUP31"/>
      <c r="DUQ31"/>
      <c r="DUR31"/>
      <c r="DUS31"/>
      <c r="DUT31"/>
      <c r="DUU31"/>
      <c r="DUV31"/>
      <c r="DUW31"/>
      <c r="DUX31"/>
      <c r="DUY31"/>
      <c r="DUZ31"/>
      <c r="DVA31"/>
      <c r="DVB31"/>
      <c r="DVC31"/>
      <c r="DVD31"/>
      <c r="DVE31"/>
      <c r="DVF31"/>
      <c r="DVG31"/>
      <c r="DVH31"/>
      <c r="DVI31"/>
      <c r="DVJ31"/>
      <c r="DVK31"/>
      <c r="DVL31"/>
      <c r="DVM31"/>
      <c r="DVN31"/>
      <c r="DVO31"/>
      <c r="DVP31"/>
      <c r="DVQ31"/>
      <c r="DVR31"/>
      <c r="DVS31"/>
      <c r="DVT31"/>
      <c r="DVU31"/>
      <c r="DVV31"/>
      <c r="DVW31"/>
      <c r="DVX31"/>
      <c r="DVY31"/>
      <c r="DVZ31"/>
      <c r="DWA31"/>
      <c r="DWB31"/>
      <c r="DWC31"/>
      <c r="DWD31"/>
      <c r="DWE31"/>
      <c r="DWF31"/>
      <c r="DWG31"/>
      <c r="DWH31"/>
      <c r="DWI31"/>
      <c r="DWJ31"/>
      <c r="DWK31"/>
      <c r="DWL31"/>
      <c r="DWM31"/>
      <c r="DWN31"/>
      <c r="DWO31"/>
      <c r="DWP31"/>
      <c r="DWQ31"/>
      <c r="DWR31"/>
      <c r="DWS31"/>
      <c r="DWT31"/>
      <c r="DWU31"/>
      <c r="DWV31"/>
      <c r="DWW31"/>
      <c r="DWX31"/>
      <c r="DWY31"/>
      <c r="DWZ31"/>
      <c r="DXA31"/>
      <c r="DXB31"/>
      <c r="DXC31"/>
      <c r="DXD31"/>
      <c r="DXE31"/>
      <c r="DXF31"/>
      <c r="DXG31"/>
      <c r="DXH31"/>
      <c r="DXI31"/>
      <c r="DXJ31"/>
      <c r="DXK31"/>
      <c r="DXL31"/>
      <c r="DXM31"/>
      <c r="DXN31"/>
      <c r="DXO31"/>
      <c r="DXP31"/>
      <c r="DXQ31"/>
      <c r="DXR31"/>
      <c r="DXS31"/>
      <c r="DXT31"/>
      <c r="DXU31"/>
      <c r="DXV31"/>
      <c r="DXW31"/>
      <c r="DXX31"/>
      <c r="DXY31"/>
      <c r="DXZ31"/>
      <c r="DYA31"/>
      <c r="DYB31"/>
      <c r="DYC31"/>
      <c r="DYD31"/>
      <c r="DYE31"/>
      <c r="DYF31"/>
      <c r="DYG31"/>
      <c r="DYH31"/>
      <c r="DYI31"/>
      <c r="DYJ31"/>
      <c r="DYK31"/>
      <c r="DYL31"/>
      <c r="DYM31"/>
      <c r="DYN31"/>
      <c r="DYO31"/>
      <c r="DYP31"/>
      <c r="DYQ31"/>
      <c r="DYR31"/>
      <c r="DYS31"/>
      <c r="DYT31"/>
      <c r="DYU31"/>
      <c r="DYV31"/>
      <c r="DYW31"/>
      <c r="DYX31"/>
      <c r="DYY31"/>
      <c r="DYZ31"/>
      <c r="DZA31"/>
      <c r="DZB31"/>
      <c r="DZC31"/>
      <c r="DZD31"/>
      <c r="DZE31"/>
      <c r="DZF31"/>
      <c r="DZG31"/>
      <c r="DZH31"/>
      <c r="DZI31"/>
      <c r="DZJ31"/>
      <c r="DZK31"/>
      <c r="DZL31"/>
      <c r="DZM31"/>
      <c r="DZN31"/>
      <c r="DZO31"/>
      <c r="DZP31"/>
      <c r="DZQ31"/>
      <c r="DZR31"/>
      <c r="DZS31"/>
      <c r="DZT31"/>
      <c r="DZU31"/>
      <c r="DZV31"/>
      <c r="DZW31"/>
      <c r="DZX31"/>
      <c r="DZY31"/>
      <c r="DZZ31"/>
      <c r="EAA31"/>
      <c r="EAB31"/>
      <c r="EAC31"/>
      <c r="EAD31"/>
      <c r="EAE31"/>
      <c r="EAF31"/>
      <c r="EAG31"/>
      <c r="EAH31"/>
      <c r="EAI31"/>
      <c r="EAJ31"/>
      <c r="EAK31"/>
      <c r="EAL31"/>
      <c r="EAM31"/>
      <c r="EAN31"/>
      <c r="EAO31"/>
      <c r="EAP31"/>
      <c r="EAQ31"/>
      <c r="EAR31"/>
      <c r="EAS31"/>
      <c r="EAT31"/>
      <c r="EAU31"/>
      <c r="EAV31"/>
      <c r="EAW31"/>
      <c r="EAX31"/>
      <c r="EAY31"/>
      <c r="EAZ31"/>
      <c r="EBA31"/>
      <c r="EBB31"/>
      <c r="EBC31"/>
      <c r="EBD31"/>
      <c r="EBE31"/>
      <c r="EBF31"/>
      <c r="EBG31"/>
      <c r="EBH31"/>
      <c r="EBI31"/>
      <c r="EBJ31"/>
      <c r="EBK31"/>
      <c r="EBL31"/>
      <c r="EBM31"/>
      <c r="EBN31"/>
      <c r="EBO31"/>
      <c r="EBP31"/>
      <c r="EBQ31"/>
      <c r="EBR31"/>
      <c r="EBS31"/>
      <c r="EBT31"/>
      <c r="EBU31"/>
      <c r="EBV31"/>
      <c r="EBW31"/>
      <c r="EBX31"/>
      <c r="EBY31"/>
      <c r="EBZ31"/>
      <c r="ECA31"/>
      <c r="ECB31"/>
      <c r="ECC31"/>
      <c r="ECD31"/>
      <c r="ECE31"/>
      <c r="ECF31"/>
      <c r="ECG31"/>
      <c r="ECH31"/>
      <c r="ECI31"/>
      <c r="ECJ31"/>
      <c r="ECK31"/>
      <c r="ECL31"/>
      <c r="ECM31"/>
      <c r="ECN31"/>
      <c r="ECO31"/>
      <c r="ECP31"/>
      <c r="ECQ31"/>
      <c r="ECR31"/>
      <c r="ECS31"/>
      <c r="ECT31"/>
      <c r="ECU31"/>
      <c r="ECV31"/>
      <c r="ECW31"/>
      <c r="ECX31"/>
      <c r="ECY31"/>
      <c r="ECZ31"/>
      <c r="EDA31"/>
      <c r="EDB31"/>
      <c r="EDC31"/>
      <c r="EDD31"/>
      <c r="EDE31"/>
      <c r="EDF31"/>
      <c r="EDG31"/>
      <c r="EDH31"/>
      <c r="EDI31"/>
      <c r="EDJ31"/>
      <c r="EDK31"/>
      <c r="EDL31"/>
      <c r="EDM31"/>
      <c r="EDN31"/>
      <c r="EDO31"/>
      <c r="EDP31"/>
      <c r="EDQ31"/>
      <c r="EDR31"/>
      <c r="EDS31"/>
      <c r="EDT31"/>
      <c r="EDU31"/>
      <c r="EDV31"/>
      <c r="EDW31"/>
      <c r="EDX31"/>
      <c r="EDY31"/>
      <c r="EDZ31"/>
      <c r="EEA31"/>
      <c r="EEB31"/>
      <c r="EEC31"/>
      <c r="EED31"/>
      <c r="EEE31"/>
      <c r="EEF31"/>
      <c r="EEG31"/>
      <c r="EEH31"/>
      <c r="EEI31"/>
      <c r="EEJ31"/>
      <c r="EEK31"/>
      <c r="EEL31"/>
      <c r="EEM31"/>
      <c r="EEN31"/>
      <c r="EEO31"/>
      <c r="EEP31"/>
      <c r="EEQ31"/>
      <c r="EER31"/>
      <c r="EES31"/>
      <c r="EET31"/>
      <c r="EEU31"/>
      <c r="EEV31"/>
      <c r="EEW31"/>
      <c r="EEX31"/>
      <c r="EEY31"/>
      <c r="EEZ31"/>
      <c r="EFA31"/>
      <c r="EFB31"/>
      <c r="EFC31"/>
      <c r="EFD31"/>
      <c r="EFE31"/>
      <c r="EFF31"/>
      <c r="EFG31"/>
      <c r="EFH31"/>
      <c r="EFI31"/>
      <c r="EFJ31"/>
      <c r="EFK31"/>
      <c r="EFL31"/>
      <c r="EFM31"/>
      <c r="EFN31"/>
      <c r="EFO31"/>
      <c r="EFP31"/>
      <c r="EFQ31"/>
      <c r="EFR31"/>
      <c r="EFS31"/>
      <c r="EFT31"/>
      <c r="EFU31"/>
      <c r="EFV31"/>
      <c r="EFW31"/>
      <c r="EFX31"/>
      <c r="EFY31"/>
      <c r="EFZ31"/>
      <c r="EGA31"/>
      <c r="EGB31"/>
      <c r="EGC31"/>
      <c r="EGD31"/>
      <c r="EGE31"/>
      <c r="EGF31"/>
      <c r="EGG31"/>
      <c r="EGH31"/>
      <c r="EGI31"/>
      <c r="EGJ31"/>
      <c r="EGK31"/>
      <c r="EGL31"/>
      <c r="EGM31"/>
      <c r="EGN31"/>
      <c r="EGO31"/>
      <c r="EGP31"/>
      <c r="EGQ31"/>
      <c r="EGR31"/>
      <c r="EGS31"/>
      <c r="EGT31"/>
      <c r="EGU31"/>
      <c r="EGV31"/>
      <c r="EGW31"/>
      <c r="EGX31"/>
      <c r="EGY31"/>
      <c r="EGZ31"/>
      <c r="EHA31"/>
      <c r="EHB31"/>
      <c r="EHC31"/>
      <c r="EHD31"/>
      <c r="EHE31"/>
      <c r="EHF31"/>
      <c r="EHG31"/>
      <c r="EHH31"/>
      <c r="EHI31"/>
      <c r="EHJ31"/>
      <c r="EHK31"/>
      <c r="EHL31"/>
      <c r="EHM31"/>
      <c r="EHN31"/>
      <c r="EHO31"/>
      <c r="EHP31"/>
      <c r="EHQ31"/>
      <c r="EHR31"/>
      <c r="EHS31"/>
      <c r="EHT31"/>
      <c r="EHU31"/>
      <c r="EHV31"/>
      <c r="EHW31"/>
      <c r="EHX31"/>
      <c r="EHY31"/>
      <c r="EHZ31"/>
      <c r="EIA31"/>
      <c r="EIB31"/>
      <c r="EIC31"/>
      <c r="EID31"/>
      <c r="EIE31"/>
      <c r="EIF31"/>
      <c r="EIG31"/>
      <c r="EIH31"/>
      <c r="EII31"/>
      <c r="EIJ31"/>
      <c r="EIK31"/>
      <c r="EIL31"/>
      <c r="EIM31"/>
      <c r="EIN31"/>
      <c r="EIO31"/>
      <c r="EIP31"/>
      <c r="EIQ31"/>
      <c r="EIR31"/>
      <c r="EIS31"/>
      <c r="EIT31"/>
      <c r="EIU31"/>
      <c r="EIV31"/>
      <c r="EIW31"/>
      <c r="EIX31"/>
      <c r="EIY31"/>
      <c r="EIZ31"/>
      <c r="EJA31"/>
      <c r="EJB31"/>
      <c r="EJC31"/>
      <c r="EJD31"/>
      <c r="EJE31"/>
      <c r="EJF31"/>
      <c r="EJG31"/>
      <c r="EJH31"/>
      <c r="EJI31"/>
      <c r="EJJ31"/>
      <c r="EJK31"/>
      <c r="EJL31"/>
      <c r="EJM31"/>
      <c r="EJN31"/>
      <c r="EJO31"/>
      <c r="EJP31"/>
      <c r="EJQ31"/>
      <c r="EJR31"/>
      <c r="EJS31"/>
      <c r="EJT31"/>
      <c r="EJU31"/>
      <c r="EJV31"/>
      <c r="EJW31"/>
      <c r="EJX31"/>
      <c r="EJY31"/>
      <c r="EJZ31"/>
      <c r="EKA31"/>
      <c r="EKB31"/>
      <c r="EKC31"/>
      <c r="EKD31"/>
      <c r="EKE31"/>
      <c r="EKF31"/>
      <c r="EKG31"/>
      <c r="EKH31"/>
      <c r="EKI31"/>
      <c r="EKJ31"/>
      <c r="EKK31"/>
      <c r="EKL31"/>
      <c r="EKM31"/>
      <c r="EKN31"/>
      <c r="EKO31"/>
      <c r="EKP31"/>
      <c r="EKQ31"/>
      <c r="EKR31"/>
      <c r="EKS31"/>
      <c r="EKT31"/>
      <c r="EKU31"/>
      <c r="EKV31"/>
      <c r="EKW31"/>
      <c r="EKX31"/>
      <c r="EKY31"/>
      <c r="EKZ31"/>
      <c r="ELA31"/>
      <c r="ELB31"/>
      <c r="ELC31"/>
      <c r="ELD31"/>
      <c r="ELE31"/>
      <c r="ELF31"/>
      <c r="ELG31"/>
      <c r="ELH31"/>
      <c r="ELI31"/>
      <c r="ELJ31"/>
      <c r="ELK31"/>
      <c r="ELL31"/>
      <c r="ELM31"/>
      <c r="ELN31"/>
      <c r="ELO31"/>
      <c r="ELP31"/>
      <c r="ELQ31"/>
      <c r="ELR31"/>
      <c r="ELS31"/>
      <c r="ELT31"/>
      <c r="ELU31"/>
      <c r="ELV31"/>
      <c r="ELW31"/>
      <c r="ELX31"/>
      <c r="ELY31"/>
      <c r="ELZ31"/>
      <c r="EMA31"/>
      <c r="EMB31"/>
      <c r="EMC31"/>
      <c r="EMD31"/>
      <c r="EME31"/>
      <c r="EMF31"/>
      <c r="EMG31"/>
      <c r="EMH31"/>
      <c r="EMI31"/>
      <c r="EMJ31"/>
      <c r="EMK31"/>
      <c r="EML31"/>
      <c r="EMM31"/>
      <c r="EMN31"/>
      <c r="EMO31"/>
      <c r="EMP31"/>
      <c r="EMQ31"/>
      <c r="EMR31"/>
      <c r="EMS31"/>
      <c r="EMT31"/>
      <c r="EMU31"/>
      <c r="EMV31"/>
      <c r="EMW31"/>
      <c r="EMX31"/>
      <c r="EMY31"/>
      <c r="EMZ31"/>
      <c r="ENA31"/>
      <c r="ENB31"/>
      <c r="ENC31"/>
      <c r="END31"/>
      <c r="ENE31"/>
      <c r="ENF31"/>
      <c r="ENG31"/>
      <c r="ENH31"/>
      <c r="ENI31"/>
      <c r="ENJ31"/>
      <c r="ENK31"/>
      <c r="ENL31"/>
      <c r="ENM31"/>
      <c r="ENN31"/>
      <c r="ENO31"/>
      <c r="ENP31"/>
      <c r="ENQ31"/>
      <c r="ENR31"/>
      <c r="ENS31"/>
      <c r="ENT31"/>
      <c r="ENU31"/>
      <c r="ENV31"/>
      <c r="ENW31"/>
      <c r="ENX31"/>
      <c r="ENY31"/>
      <c r="ENZ31"/>
      <c r="EOA31"/>
      <c r="EOB31"/>
      <c r="EOC31"/>
      <c r="EOD31"/>
      <c r="EOE31"/>
      <c r="EOF31"/>
      <c r="EOG31"/>
      <c r="EOH31"/>
      <c r="EOI31"/>
      <c r="EOJ31"/>
      <c r="EOK31"/>
      <c r="EOL31"/>
      <c r="EOM31"/>
      <c r="EON31"/>
      <c r="EOO31"/>
      <c r="EOP31"/>
      <c r="EOQ31"/>
      <c r="EOR31"/>
      <c r="EOS31"/>
      <c r="EOT31"/>
      <c r="EOU31"/>
      <c r="EOV31"/>
      <c r="EOW31"/>
      <c r="EOX31"/>
      <c r="EOY31"/>
      <c r="EOZ31"/>
      <c r="EPA31"/>
      <c r="EPB31"/>
      <c r="EPC31"/>
      <c r="EPD31"/>
      <c r="EPE31"/>
      <c r="EPF31"/>
      <c r="EPG31"/>
      <c r="EPH31"/>
      <c r="EPI31"/>
      <c r="EPJ31"/>
      <c r="EPK31"/>
      <c r="EPL31"/>
      <c r="EPM31"/>
      <c r="EPN31"/>
      <c r="EPO31"/>
      <c r="EPP31"/>
      <c r="EPQ31"/>
      <c r="EPR31"/>
      <c r="EPS31"/>
      <c r="EPT31"/>
      <c r="EPU31"/>
      <c r="EPV31"/>
      <c r="EPW31"/>
      <c r="EPX31"/>
      <c r="EPY31"/>
      <c r="EPZ31"/>
      <c r="EQA31"/>
      <c r="EQB31"/>
      <c r="EQC31"/>
      <c r="EQD31"/>
      <c r="EQE31"/>
      <c r="EQF31"/>
      <c r="EQG31"/>
      <c r="EQH31"/>
      <c r="EQI31"/>
      <c r="EQJ31"/>
      <c r="EQK31"/>
      <c r="EQL31"/>
      <c r="EQM31"/>
      <c r="EQN31"/>
      <c r="EQO31"/>
      <c r="EQP31"/>
      <c r="EQQ31"/>
      <c r="EQR31"/>
      <c r="EQS31"/>
      <c r="EQT31"/>
      <c r="EQU31"/>
      <c r="EQV31"/>
      <c r="EQW31"/>
      <c r="EQX31"/>
      <c r="EQY31"/>
      <c r="EQZ31"/>
      <c r="ERA31"/>
      <c r="ERB31"/>
      <c r="ERC31"/>
      <c r="ERD31"/>
      <c r="ERE31"/>
      <c r="ERF31"/>
      <c r="ERG31"/>
      <c r="ERH31"/>
      <c r="ERI31"/>
      <c r="ERJ31"/>
      <c r="ERK31"/>
      <c r="ERL31"/>
      <c r="ERM31"/>
      <c r="ERN31"/>
      <c r="ERO31"/>
      <c r="ERP31"/>
      <c r="ERQ31"/>
      <c r="ERR31"/>
      <c r="ERS31"/>
      <c r="ERT31"/>
      <c r="ERU31"/>
      <c r="ERV31"/>
      <c r="ERW31"/>
      <c r="ERX31"/>
      <c r="ERY31"/>
      <c r="ERZ31"/>
      <c r="ESA31"/>
      <c r="ESB31"/>
      <c r="ESC31"/>
      <c r="ESD31"/>
      <c r="ESE31"/>
      <c r="ESF31"/>
      <c r="ESG31"/>
      <c r="ESH31"/>
      <c r="ESI31"/>
      <c r="ESJ31"/>
      <c r="ESK31"/>
      <c r="ESL31"/>
      <c r="ESM31"/>
      <c r="ESN31"/>
      <c r="ESO31"/>
      <c r="ESP31"/>
      <c r="ESQ31"/>
      <c r="ESR31"/>
      <c r="ESS31"/>
      <c r="EST31"/>
      <c r="ESU31"/>
      <c r="ESV31"/>
      <c r="ESW31"/>
      <c r="ESX31"/>
      <c r="ESY31"/>
      <c r="ESZ31"/>
      <c r="ETA31"/>
      <c r="ETB31"/>
      <c r="ETC31"/>
      <c r="ETD31"/>
      <c r="ETE31"/>
      <c r="ETF31"/>
      <c r="ETG31"/>
      <c r="ETH31"/>
      <c r="ETI31"/>
      <c r="ETJ31"/>
      <c r="ETK31"/>
      <c r="ETL31"/>
      <c r="ETM31"/>
      <c r="ETN31"/>
      <c r="ETO31"/>
      <c r="ETP31"/>
      <c r="ETQ31"/>
      <c r="ETR31"/>
      <c r="ETS31"/>
      <c r="ETT31"/>
      <c r="ETU31"/>
      <c r="ETV31"/>
      <c r="ETW31"/>
      <c r="ETX31"/>
      <c r="ETY31"/>
      <c r="ETZ31"/>
      <c r="EUA31"/>
      <c r="EUB31"/>
      <c r="EUC31"/>
      <c r="EUD31"/>
      <c r="EUE31"/>
      <c r="EUF31"/>
      <c r="EUG31"/>
      <c r="EUH31"/>
      <c r="EUI31"/>
      <c r="EUJ31"/>
      <c r="EUK31"/>
      <c r="EUL31"/>
      <c r="EUM31"/>
      <c r="EUN31"/>
      <c r="EUO31"/>
      <c r="EUP31"/>
      <c r="EUQ31"/>
      <c r="EUR31"/>
      <c r="EUS31"/>
      <c r="EUT31"/>
      <c r="EUU31"/>
      <c r="EUV31"/>
      <c r="EUW31"/>
      <c r="EUX31"/>
      <c r="EUY31"/>
      <c r="EUZ31"/>
      <c r="EVA31"/>
      <c r="EVB31"/>
      <c r="EVC31"/>
      <c r="EVD31"/>
      <c r="EVE31"/>
      <c r="EVF31"/>
      <c r="EVG31"/>
      <c r="EVH31"/>
      <c r="EVI31"/>
      <c r="EVJ31"/>
      <c r="EVK31"/>
      <c r="EVL31"/>
      <c r="EVM31"/>
      <c r="EVN31"/>
      <c r="EVO31"/>
      <c r="EVP31"/>
      <c r="EVQ31"/>
      <c r="EVR31"/>
      <c r="EVS31"/>
      <c r="EVT31"/>
      <c r="EVU31"/>
      <c r="EVV31"/>
      <c r="EVW31"/>
      <c r="EVX31"/>
      <c r="EVY31"/>
      <c r="EVZ31"/>
      <c r="EWA31"/>
      <c r="EWB31"/>
      <c r="EWC31"/>
      <c r="EWD31"/>
      <c r="EWE31"/>
      <c r="EWF31"/>
      <c r="EWG31"/>
      <c r="EWH31"/>
      <c r="EWI31"/>
      <c r="EWJ31"/>
      <c r="EWK31"/>
      <c r="EWL31"/>
      <c r="EWM31"/>
      <c r="EWN31"/>
      <c r="EWO31"/>
      <c r="EWP31"/>
      <c r="EWQ31"/>
      <c r="EWR31"/>
      <c r="EWS31"/>
      <c r="EWT31"/>
      <c r="EWU31"/>
      <c r="EWV31"/>
      <c r="EWW31"/>
      <c r="EWX31"/>
      <c r="EWY31"/>
      <c r="EWZ31"/>
      <c r="EXA31"/>
      <c r="EXB31"/>
      <c r="EXC31"/>
      <c r="EXD31"/>
      <c r="EXE31"/>
      <c r="EXF31"/>
      <c r="EXG31"/>
      <c r="EXH31"/>
      <c r="EXI31"/>
      <c r="EXJ31"/>
      <c r="EXK31"/>
      <c r="EXL31"/>
      <c r="EXM31"/>
      <c r="EXN31"/>
      <c r="EXO31"/>
      <c r="EXP31"/>
      <c r="EXQ31"/>
      <c r="EXR31"/>
      <c r="EXS31"/>
      <c r="EXT31"/>
      <c r="EXU31"/>
      <c r="EXV31"/>
      <c r="EXW31"/>
      <c r="EXX31"/>
      <c r="EXY31"/>
      <c r="EXZ31"/>
      <c r="EYA31"/>
      <c r="EYB31"/>
      <c r="EYC31"/>
      <c r="EYD31"/>
      <c r="EYE31"/>
      <c r="EYF31"/>
      <c r="EYG31"/>
      <c r="EYH31"/>
      <c r="EYI31"/>
      <c r="EYJ31"/>
      <c r="EYK31"/>
      <c r="EYL31"/>
      <c r="EYM31"/>
      <c r="EYN31"/>
      <c r="EYO31"/>
      <c r="EYP31"/>
      <c r="EYQ31"/>
      <c r="EYR31"/>
      <c r="EYS31"/>
      <c r="EYT31"/>
      <c r="EYU31"/>
      <c r="EYV31"/>
      <c r="EYW31"/>
      <c r="EYX31"/>
      <c r="EYY31"/>
      <c r="EYZ31"/>
      <c r="EZA31"/>
      <c r="EZB31"/>
      <c r="EZC31"/>
      <c r="EZD31"/>
      <c r="EZE31"/>
      <c r="EZF31"/>
      <c r="EZG31"/>
      <c r="EZH31"/>
      <c r="EZI31"/>
      <c r="EZJ31"/>
      <c r="EZK31"/>
      <c r="EZL31"/>
      <c r="EZM31"/>
      <c r="EZN31"/>
      <c r="EZO31"/>
      <c r="EZP31"/>
      <c r="EZQ31"/>
      <c r="EZR31"/>
      <c r="EZS31"/>
      <c r="EZT31"/>
      <c r="EZU31"/>
      <c r="EZV31"/>
      <c r="EZW31"/>
      <c r="EZX31"/>
      <c r="EZY31"/>
      <c r="EZZ31"/>
      <c r="FAA31"/>
      <c r="FAB31"/>
      <c r="FAC31"/>
      <c r="FAD31"/>
      <c r="FAE31"/>
      <c r="FAF31"/>
      <c r="FAG31"/>
      <c r="FAH31"/>
      <c r="FAI31"/>
      <c r="FAJ31"/>
      <c r="FAK31"/>
      <c r="FAL31"/>
      <c r="FAM31"/>
      <c r="FAN31"/>
      <c r="FAO31"/>
      <c r="FAP31"/>
      <c r="FAQ31"/>
      <c r="FAR31"/>
      <c r="FAS31"/>
      <c r="FAT31"/>
      <c r="FAU31"/>
      <c r="FAV31"/>
      <c r="FAW31"/>
      <c r="FAX31"/>
      <c r="FAY31"/>
      <c r="FAZ31"/>
      <c r="FBA31"/>
      <c r="FBB31"/>
      <c r="FBC31"/>
      <c r="FBD31"/>
      <c r="FBE31"/>
      <c r="FBF31"/>
      <c r="FBG31"/>
      <c r="FBH31"/>
      <c r="FBI31"/>
      <c r="FBJ31"/>
      <c r="FBK31"/>
      <c r="FBL31"/>
      <c r="FBM31"/>
      <c r="FBN31"/>
      <c r="FBO31"/>
      <c r="FBP31"/>
      <c r="FBQ31"/>
      <c r="FBR31"/>
      <c r="FBS31"/>
      <c r="FBT31"/>
      <c r="FBU31"/>
      <c r="FBV31"/>
      <c r="FBW31"/>
      <c r="FBX31"/>
      <c r="FBY31"/>
      <c r="FBZ31"/>
      <c r="FCA31"/>
      <c r="FCB31"/>
      <c r="FCC31"/>
      <c r="FCD31"/>
      <c r="FCE31"/>
      <c r="FCF31"/>
      <c r="FCG31"/>
      <c r="FCH31"/>
      <c r="FCI31"/>
      <c r="FCJ31"/>
      <c r="FCK31"/>
      <c r="FCL31"/>
      <c r="FCM31"/>
      <c r="FCN31"/>
      <c r="FCO31"/>
      <c r="FCP31"/>
      <c r="FCQ31"/>
      <c r="FCR31"/>
      <c r="FCS31"/>
      <c r="FCT31"/>
      <c r="FCU31"/>
      <c r="FCV31"/>
      <c r="FCW31"/>
      <c r="FCX31"/>
      <c r="FCY31"/>
      <c r="FCZ31"/>
      <c r="FDA31"/>
      <c r="FDB31"/>
      <c r="FDC31"/>
      <c r="FDD31"/>
      <c r="FDE31"/>
      <c r="FDF31"/>
      <c r="FDG31"/>
      <c r="FDH31"/>
      <c r="FDI31"/>
      <c r="FDJ31"/>
      <c r="FDK31"/>
      <c r="FDL31"/>
      <c r="FDM31"/>
      <c r="FDN31"/>
      <c r="FDO31"/>
      <c r="FDP31"/>
      <c r="FDQ31"/>
      <c r="FDR31"/>
      <c r="FDS31"/>
      <c r="FDT31"/>
      <c r="FDU31"/>
      <c r="FDV31"/>
      <c r="FDW31"/>
      <c r="FDX31"/>
      <c r="FDY31"/>
      <c r="FDZ31"/>
      <c r="FEA31"/>
      <c r="FEB31"/>
      <c r="FEC31"/>
      <c r="FED31"/>
      <c r="FEE31"/>
      <c r="FEF31"/>
      <c r="FEG31"/>
      <c r="FEH31"/>
      <c r="FEI31"/>
      <c r="FEJ31"/>
      <c r="FEK31"/>
      <c r="FEL31"/>
      <c r="FEM31"/>
      <c r="FEN31"/>
      <c r="FEO31"/>
      <c r="FEP31"/>
      <c r="FEQ31"/>
      <c r="FER31"/>
      <c r="FES31"/>
      <c r="FET31"/>
      <c r="FEU31"/>
      <c r="FEV31"/>
      <c r="FEW31"/>
      <c r="FEX31"/>
      <c r="FEY31"/>
      <c r="FEZ31"/>
      <c r="FFA31"/>
      <c r="FFB31"/>
      <c r="FFC31"/>
      <c r="FFD31"/>
      <c r="FFE31"/>
      <c r="FFF31"/>
      <c r="FFG31"/>
      <c r="FFH31"/>
      <c r="FFI31"/>
      <c r="FFJ31"/>
      <c r="FFK31"/>
      <c r="FFL31"/>
      <c r="FFM31"/>
      <c r="FFN31"/>
      <c r="FFO31"/>
      <c r="FFP31"/>
      <c r="FFQ31"/>
      <c r="FFR31"/>
      <c r="FFS31"/>
      <c r="FFT31"/>
      <c r="FFU31"/>
      <c r="FFV31"/>
      <c r="FFW31"/>
      <c r="FFX31"/>
      <c r="FFY31"/>
      <c r="FFZ31"/>
      <c r="FGA31"/>
      <c r="FGB31"/>
      <c r="FGC31"/>
      <c r="FGD31"/>
      <c r="FGE31"/>
      <c r="FGF31"/>
      <c r="FGG31"/>
      <c r="FGH31"/>
      <c r="FGI31"/>
      <c r="FGJ31"/>
      <c r="FGK31"/>
      <c r="FGL31"/>
      <c r="FGM31"/>
      <c r="FGN31"/>
      <c r="FGO31"/>
      <c r="FGP31"/>
      <c r="FGQ31"/>
      <c r="FGR31"/>
      <c r="FGS31"/>
      <c r="FGT31"/>
      <c r="FGU31"/>
      <c r="FGV31"/>
      <c r="FGW31"/>
      <c r="FGX31"/>
      <c r="FGY31"/>
      <c r="FGZ31"/>
      <c r="FHA31"/>
      <c r="FHB31"/>
      <c r="FHC31"/>
      <c r="FHD31"/>
      <c r="FHE31"/>
      <c r="FHF31"/>
      <c r="FHG31"/>
      <c r="FHH31"/>
      <c r="FHI31"/>
      <c r="FHJ31"/>
      <c r="FHK31"/>
      <c r="FHL31"/>
      <c r="FHM31"/>
      <c r="FHN31"/>
      <c r="FHO31"/>
      <c r="FHP31"/>
      <c r="FHQ31"/>
      <c r="FHR31"/>
      <c r="FHS31"/>
      <c r="FHT31"/>
      <c r="FHU31"/>
      <c r="FHV31"/>
      <c r="FHW31"/>
      <c r="FHX31"/>
      <c r="FHY31"/>
      <c r="FHZ31"/>
      <c r="FIA31"/>
      <c r="FIB31"/>
      <c r="FIC31"/>
      <c r="FID31"/>
      <c r="FIE31"/>
      <c r="FIF31"/>
      <c r="FIG31"/>
      <c r="FIH31"/>
      <c r="FII31"/>
      <c r="FIJ31"/>
      <c r="FIK31"/>
      <c r="FIL31"/>
      <c r="FIM31"/>
      <c r="FIN31"/>
      <c r="FIO31"/>
      <c r="FIP31"/>
      <c r="FIQ31"/>
      <c r="FIR31"/>
      <c r="FIS31"/>
      <c r="FIT31"/>
      <c r="FIU31"/>
      <c r="FIV31"/>
      <c r="FIW31"/>
      <c r="FIX31"/>
      <c r="FIY31"/>
      <c r="FIZ31"/>
      <c r="FJA31"/>
      <c r="FJB31"/>
      <c r="FJC31"/>
      <c r="FJD31"/>
      <c r="FJE31"/>
      <c r="FJF31"/>
      <c r="FJG31"/>
      <c r="FJH31"/>
      <c r="FJI31"/>
      <c r="FJJ31"/>
      <c r="FJK31"/>
      <c r="FJL31"/>
      <c r="FJM31"/>
      <c r="FJN31"/>
      <c r="FJO31"/>
      <c r="FJP31"/>
      <c r="FJQ31"/>
      <c r="FJR31"/>
      <c r="FJS31"/>
      <c r="FJT31"/>
      <c r="FJU31"/>
      <c r="FJV31"/>
      <c r="FJW31"/>
      <c r="FJX31"/>
      <c r="FJY31"/>
      <c r="FJZ31"/>
      <c r="FKA31"/>
      <c r="FKB31"/>
      <c r="FKC31"/>
      <c r="FKD31"/>
      <c r="FKE31"/>
      <c r="FKF31"/>
      <c r="FKG31"/>
      <c r="FKH31"/>
      <c r="FKI31"/>
      <c r="FKJ31"/>
      <c r="FKK31"/>
      <c r="FKL31"/>
      <c r="FKM31"/>
      <c r="FKN31"/>
      <c r="FKO31"/>
      <c r="FKP31"/>
      <c r="FKQ31"/>
      <c r="FKR31"/>
      <c r="FKS31"/>
      <c r="FKT31"/>
      <c r="FKU31"/>
      <c r="FKV31"/>
      <c r="FKW31"/>
      <c r="FKX31"/>
      <c r="FKY31"/>
      <c r="FKZ31"/>
      <c r="FLA31"/>
      <c r="FLB31"/>
      <c r="FLC31"/>
      <c r="FLD31"/>
      <c r="FLE31"/>
      <c r="FLF31"/>
      <c r="FLG31"/>
      <c r="FLH31"/>
      <c r="FLI31"/>
      <c r="FLJ31"/>
      <c r="FLK31"/>
      <c r="FLL31"/>
      <c r="FLM31"/>
      <c r="FLN31"/>
      <c r="FLO31"/>
      <c r="FLP31"/>
      <c r="FLQ31"/>
      <c r="FLR31"/>
      <c r="FLS31"/>
      <c r="FLT31"/>
      <c r="FLU31"/>
      <c r="FLV31"/>
      <c r="FLW31"/>
      <c r="FLX31"/>
      <c r="FLY31"/>
      <c r="FLZ31"/>
      <c r="FMA31"/>
      <c r="FMB31"/>
      <c r="FMC31"/>
      <c r="FMD31"/>
      <c r="FME31"/>
      <c r="FMF31"/>
      <c r="FMG31"/>
      <c r="FMH31"/>
      <c r="FMI31"/>
      <c r="FMJ31"/>
      <c r="FMK31"/>
      <c r="FML31"/>
      <c r="FMM31"/>
      <c r="FMN31"/>
      <c r="FMO31"/>
      <c r="FMP31"/>
      <c r="FMQ31"/>
      <c r="FMR31"/>
      <c r="FMS31"/>
      <c r="FMT31"/>
      <c r="FMU31"/>
      <c r="FMV31"/>
      <c r="FMW31"/>
      <c r="FMX31"/>
      <c r="FMY31"/>
      <c r="FMZ31"/>
      <c r="FNA31"/>
      <c r="FNB31"/>
      <c r="FNC31"/>
      <c r="FND31"/>
      <c r="FNE31"/>
      <c r="FNF31"/>
      <c r="FNG31"/>
      <c r="FNH31"/>
      <c r="FNI31"/>
      <c r="FNJ31"/>
      <c r="FNK31"/>
      <c r="FNL31"/>
      <c r="FNM31"/>
      <c r="FNN31"/>
      <c r="FNO31"/>
      <c r="FNP31"/>
      <c r="FNQ31"/>
      <c r="FNR31"/>
      <c r="FNS31"/>
      <c r="FNT31"/>
      <c r="FNU31"/>
      <c r="FNV31"/>
      <c r="FNW31"/>
      <c r="FNX31"/>
      <c r="FNY31"/>
      <c r="FNZ31"/>
      <c r="FOA31"/>
      <c r="FOB31"/>
      <c r="FOC31"/>
      <c r="FOD31"/>
      <c r="FOE31"/>
      <c r="FOF31"/>
      <c r="FOG31"/>
      <c r="FOH31"/>
      <c r="FOI31"/>
      <c r="FOJ31"/>
      <c r="FOK31"/>
      <c r="FOL31"/>
      <c r="FOM31"/>
      <c r="FON31"/>
      <c r="FOO31"/>
      <c r="FOP31"/>
      <c r="FOQ31"/>
      <c r="FOR31"/>
      <c r="FOS31"/>
      <c r="FOT31"/>
      <c r="FOU31"/>
      <c r="FOV31"/>
      <c r="FOW31"/>
      <c r="FOX31"/>
      <c r="FOY31"/>
      <c r="FOZ31"/>
      <c r="FPA31"/>
      <c r="FPB31"/>
      <c r="FPC31"/>
      <c r="FPD31"/>
      <c r="FPE31"/>
      <c r="FPF31"/>
      <c r="FPG31"/>
      <c r="FPH31"/>
      <c r="FPI31"/>
      <c r="FPJ31"/>
      <c r="FPK31"/>
      <c r="FPL31"/>
      <c r="FPM31"/>
      <c r="FPN31"/>
      <c r="FPO31"/>
      <c r="FPP31"/>
      <c r="FPQ31"/>
      <c r="FPR31"/>
      <c r="FPS31"/>
      <c r="FPT31"/>
      <c r="FPU31"/>
      <c r="FPV31"/>
      <c r="FPW31"/>
      <c r="FPX31"/>
      <c r="FPY31"/>
      <c r="FPZ31"/>
      <c r="FQA31"/>
      <c r="FQB31"/>
      <c r="FQC31"/>
      <c r="FQD31"/>
      <c r="FQE31"/>
      <c r="FQF31"/>
      <c r="FQG31"/>
      <c r="FQH31"/>
      <c r="FQI31"/>
      <c r="FQJ31"/>
      <c r="FQK31"/>
      <c r="FQL31"/>
      <c r="FQM31"/>
      <c r="FQN31"/>
      <c r="FQO31"/>
      <c r="FQP31"/>
      <c r="FQQ31"/>
      <c r="FQR31"/>
      <c r="FQS31"/>
      <c r="FQT31"/>
      <c r="FQU31"/>
      <c r="FQV31"/>
      <c r="FQW31"/>
      <c r="FQX31"/>
      <c r="FQY31"/>
      <c r="FQZ31"/>
      <c r="FRA31"/>
      <c r="FRB31"/>
      <c r="FRC31"/>
      <c r="FRD31"/>
      <c r="FRE31"/>
      <c r="FRF31"/>
      <c r="FRG31"/>
      <c r="FRH31"/>
      <c r="FRI31"/>
      <c r="FRJ31"/>
      <c r="FRK31"/>
      <c r="FRL31"/>
      <c r="FRM31"/>
      <c r="FRN31"/>
      <c r="FRO31"/>
      <c r="FRP31"/>
      <c r="FRQ31"/>
      <c r="FRR31"/>
      <c r="FRS31"/>
      <c r="FRT31"/>
      <c r="FRU31"/>
      <c r="FRV31"/>
      <c r="FRW31"/>
      <c r="FRX31"/>
      <c r="FRY31"/>
      <c r="FRZ31"/>
      <c r="FSA31"/>
      <c r="FSB31"/>
      <c r="FSC31"/>
      <c r="FSD31"/>
      <c r="FSE31"/>
      <c r="FSF31"/>
      <c r="FSG31"/>
      <c r="FSH31"/>
      <c r="FSI31"/>
      <c r="FSJ31"/>
      <c r="FSK31"/>
      <c r="FSL31"/>
      <c r="FSM31"/>
      <c r="FSN31"/>
      <c r="FSO31"/>
      <c r="FSP31"/>
      <c r="FSQ31"/>
      <c r="FSR31"/>
      <c r="FSS31"/>
      <c r="FST31"/>
      <c r="FSU31"/>
      <c r="FSV31"/>
      <c r="FSW31"/>
      <c r="FSX31"/>
      <c r="FSY31"/>
      <c r="FSZ31"/>
      <c r="FTA31"/>
      <c r="FTB31"/>
      <c r="FTC31"/>
      <c r="FTD31"/>
      <c r="FTE31"/>
      <c r="FTF31"/>
      <c r="FTG31"/>
      <c r="FTH31"/>
      <c r="FTI31"/>
      <c r="FTJ31"/>
      <c r="FTK31"/>
      <c r="FTL31"/>
      <c r="FTM31"/>
      <c r="FTN31"/>
      <c r="FTO31"/>
      <c r="FTP31"/>
      <c r="FTQ31"/>
      <c r="FTR31"/>
      <c r="FTS31"/>
      <c r="FTT31"/>
      <c r="FTU31"/>
      <c r="FTV31"/>
      <c r="FTW31"/>
      <c r="FTX31"/>
      <c r="FTY31"/>
      <c r="FTZ31"/>
      <c r="FUA31"/>
      <c r="FUB31"/>
      <c r="FUC31"/>
      <c r="FUD31"/>
      <c r="FUE31"/>
      <c r="FUF31"/>
      <c r="FUG31"/>
      <c r="FUH31"/>
      <c r="FUI31"/>
      <c r="FUJ31"/>
      <c r="FUK31"/>
      <c r="FUL31"/>
      <c r="FUM31"/>
      <c r="FUN31"/>
      <c r="FUO31"/>
      <c r="FUP31"/>
      <c r="FUQ31"/>
      <c r="FUR31"/>
      <c r="FUS31"/>
      <c r="FUT31"/>
      <c r="FUU31"/>
      <c r="FUV31"/>
      <c r="FUW31"/>
      <c r="FUX31"/>
      <c r="FUY31"/>
      <c r="FUZ31"/>
      <c r="FVA31"/>
      <c r="FVB31"/>
      <c r="FVC31"/>
      <c r="FVD31"/>
      <c r="FVE31"/>
      <c r="FVF31"/>
      <c r="FVG31"/>
      <c r="FVH31"/>
      <c r="FVI31"/>
      <c r="FVJ31"/>
      <c r="FVK31"/>
      <c r="FVL31"/>
      <c r="FVM31"/>
      <c r="FVN31"/>
      <c r="FVO31"/>
      <c r="FVP31"/>
      <c r="FVQ31"/>
      <c r="FVR31"/>
      <c r="FVS31"/>
      <c r="FVT31"/>
      <c r="FVU31"/>
      <c r="FVV31"/>
      <c r="FVW31"/>
      <c r="FVX31"/>
      <c r="FVY31"/>
      <c r="FVZ31"/>
      <c r="FWA31"/>
      <c r="FWB31"/>
      <c r="FWC31"/>
      <c r="FWD31"/>
      <c r="FWE31"/>
      <c r="FWF31"/>
      <c r="FWG31"/>
      <c r="FWH31"/>
      <c r="FWI31"/>
      <c r="FWJ31"/>
      <c r="FWK31"/>
      <c r="FWL31"/>
      <c r="FWM31"/>
      <c r="FWN31"/>
      <c r="FWO31"/>
      <c r="FWP31"/>
      <c r="FWQ31"/>
      <c r="FWR31"/>
      <c r="FWS31"/>
      <c r="FWT31"/>
      <c r="FWU31"/>
      <c r="FWV31"/>
      <c r="FWW31"/>
      <c r="FWX31"/>
      <c r="FWY31"/>
      <c r="FWZ31"/>
      <c r="FXA31"/>
      <c r="FXB31"/>
      <c r="FXC31"/>
      <c r="FXD31"/>
      <c r="FXE31"/>
      <c r="FXF31"/>
      <c r="FXG31"/>
      <c r="FXH31"/>
      <c r="FXI31"/>
      <c r="FXJ31"/>
      <c r="FXK31"/>
      <c r="FXL31"/>
      <c r="FXM31"/>
      <c r="FXN31"/>
      <c r="FXO31"/>
      <c r="FXP31"/>
      <c r="FXQ31"/>
      <c r="FXR31"/>
      <c r="FXS31"/>
      <c r="FXT31"/>
      <c r="FXU31"/>
      <c r="FXV31"/>
      <c r="FXW31"/>
      <c r="FXX31"/>
      <c r="FXY31"/>
      <c r="FXZ31"/>
      <c r="FYA31"/>
      <c r="FYB31"/>
      <c r="FYC31"/>
      <c r="FYD31"/>
      <c r="FYE31"/>
      <c r="FYF31"/>
      <c r="FYG31"/>
      <c r="FYH31"/>
      <c r="FYI31"/>
      <c r="FYJ31"/>
      <c r="FYK31"/>
      <c r="FYL31"/>
      <c r="FYM31"/>
      <c r="FYN31"/>
      <c r="FYO31"/>
      <c r="FYP31"/>
      <c r="FYQ31"/>
      <c r="FYR31"/>
      <c r="FYS31"/>
      <c r="FYT31"/>
      <c r="FYU31"/>
      <c r="FYV31"/>
      <c r="FYW31"/>
      <c r="FYX31"/>
      <c r="FYY31"/>
      <c r="FYZ31"/>
      <c r="FZA31"/>
      <c r="FZB31"/>
      <c r="FZC31"/>
      <c r="FZD31"/>
      <c r="FZE31"/>
      <c r="FZF31"/>
      <c r="FZG31"/>
      <c r="FZH31"/>
      <c r="FZI31"/>
      <c r="FZJ31"/>
      <c r="FZK31"/>
      <c r="FZL31"/>
      <c r="FZM31"/>
      <c r="FZN31"/>
      <c r="FZO31"/>
      <c r="FZP31"/>
      <c r="FZQ31"/>
      <c r="FZR31"/>
      <c r="FZS31"/>
      <c r="FZT31"/>
      <c r="FZU31"/>
      <c r="FZV31"/>
      <c r="FZW31"/>
      <c r="FZX31"/>
      <c r="FZY31"/>
      <c r="FZZ31"/>
      <c r="GAA31"/>
      <c r="GAB31"/>
      <c r="GAC31"/>
      <c r="GAD31"/>
      <c r="GAE31"/>
      <c r="GAF31"/>
      <c r="GAG31"/>
      <c r="GAH31"/>
      <c r="GAI31"/>
      <c r="GAJ31"/>
      <c r="GAK31"/>
      <c r="GAL31"/>
      <c r="GAM31"/>
      <c r="GAN31"/>
      <c r="GAO31"/>
      <c r="GAP31"/>
      <c r="GAQ31"/>
      <c r="GAR31"/>
      <c r="GAS31"/>
      <c r="GAT31"/>
      <c r="GAU31"/>
      <c r="GAV31"/>
      <c r="GAW31"/>
      <c r="GAX31"/>
      <c r="GAY31"/>
      <c r="GAZ31"/>
      <c r="GBA31"/>
      <c r="GBB31"/>
      <c r="GBC31"/>
      <c r="GBD31"/>
      <c r="GBE31"/>
      <c r="GBF31"/>
      <c r="GBG31"/>
      <c r="GBH31"/>
      <c r="GBI31"/>
      <c r="GBJ31"/>
      <c r="GBK31"/>
      <c r="GBL31"/>
      <c r="GBM31"/>
      <c r="GBN31"/>
      <c r="GBO31"/>
      <c r="GBP31"/>
      <c r="GBQ31"/>
      <c r="GBR31"/>
      <c r="GBS31"/>
      <c r="GBT31"/>
      <c r="GBU31"/>
      <c r="GBV31"/>
      <c r="GBW31"/>
      <c r="GBX31"/>
      <c r="GBY31"/>
      <c r="GBZ31"/>
      <c r="GCA31"/>
      <c r="GCB31"/>
      <c r="GCC31"/>
      <c r="GCD31"/>
      <c r="GCE31"/>
      <c r="GCF31"/>
      <c r="GCG31"/>
      <c r="GCH31"/>
      <c r="GCI31"/>
      <c r="GCJ31"/>
      <c r="GCK31"/>
      <c r="GCL31"/>
      <c r="GCM31"/>
      <c r="GCN31"/>
      <c r="GCO31"/>
      <c r="GCP31"/>
      <c r="GCQ31"/>
      <c r="GCR31"/>
      <c r="GCS31"/>
      <c r="GCT31"/>
      <c r="GCU31"/>
      <c r="GCV31"/>
      <c r="GCW31"/>
      <c r="GCX31"/>
      <c r="GCY31"/>
      <c r="GCZ31"/>
      <c r="GDA31"/>
      <c r="GDB31"/>
      <c r="GDC31"/>
      <c r="GDD31"/>
      <c r="GDE31"/>
      <c r="GDF31"/>
      <c r="GDG31"/>
      <c r="GDH31"/>
      <c r="GDI31"/>
      <c r="GDJ31"/>
      <c r="GDK31"/>
      <c r="GDL31"/>
      <c r="GDM31"/>
      <c r="GDN31"/>
      <c r="GDO31"/>
      <c r="GDP31"/>
      <c r="GDQ31"/>
      <c r="GDR31"/>
      <c r="GDS31"/>
      <c r="GDT31"/>
      <c r="GDU31"/>
      <c r="GDV31"/>
      <c r="GDW31"/>
      <c r="GDX31"/>
      <c r="GDY31"/>
      <c r="GDZ31"/>
      <c r="GEA31"/>
      <c r="GEB31"/>
      <c r="GEC31"/>
      <c r="GED31"/>
      <c r="GEE31"/>
      <c r="GEF31"/>
      <c r="GEG31"/>
      <c r="GEH31"/>
      <c r="GEI31"/>
      <c r="GEJ31"/>
      <c r="GEK31"/>
      <c r="GEL31"/>
      <c r="GEM31"/>
      <c r="GEN31"/>
      <c r="GEO31"/>
      <c r="GEP31"/>
      <c r="GEQ31"/>
      <c r="GER31"/>
      <c r="GES31"/>
      <c r="GET31"/>
      <c r="GEU31"/>
      <c r="GEV31"/>
      <c r="GEW31"/>
      <c r="GEX31"/>
      <c r="GEY31"/>
      <c r="GEZ31"/>
      <c r="GFA31"/>
      <c r="GFB31"/>
      <c r="GFC31"/>
      <c r="GFD31"/>
      <c r="GFE31"/>
      <c r="GFF31"/>
      <c r="GFG31"/>
      <c r="GFH31"/>
      <c r="GFI31"/>
      <c r="GFJ31"/>
      <c r="GFK31"/>
      <c r="GFL31"/>
      <c r="GFM31"/>
      <c r="GFN31"/>
      <c r="GFO31"/>
      <c r="GFP31"/>
      <c r="GFQ31"/>
      <c r="GFR31"/>
      <c r="GFS31"/>
      <c r="GFT31"/>
      <c r="GFU31"/>
      <c r="GFV31"/>
      <c r="GFW31"/>
      <c r="GFX31"/>
      <c r="GFY31"/>
      <c r="GFZ31"/>
      <c r="GGA31"/>
      <c r="GGB31"/>
      <c r="GGC31"/>
      <c r="GGD31"/>
      <c r="GGE31"/>
      <c r="GGF31"/>
      <c r="GGG31"/>
      <c r="GGH31"/>
      <c r="GGI31"/>
      <c r="GGJ31"/>
      <c r="GGK31"/>
      <c r="GGL31"/>
      <c r="GGM31"/>
      <c r="GGN31"/>
      <c r="GGO31"/>
      <c r="GGP31"/>
      <c r="GGQ31"/>
      <c r="GGR31"/>
      <c r="GGS31"/>
      <c r="GGT31"/>
      <c r="GGU31"/>
      <c r="GGV31"/>
      <c r="GGW31"/>
      <c r="GGX31"/>
      <c r="GGY31"/>
      <c r="GGZ31"/>
      <c r="GHA31"/>
      <c r="GHB31"/>
      <c r="GHC31"/>
      <c r="GHD31"/>
      <c r="GHE31"/>
      <c r="GHF31"/>
      <c r="GHG31"/>
      <c r="GHH31"/>
      <c r="GHI31"/>
      <c r="GHJ31"/>
      <c r="GHK31"/>
      <c r="GHL31"/>
      <c r="GHM31"/>
      <c r="GHN31"/>
      <c r="GHO31"/>
      <c r="GHP31"/>
      <c r="GHQ31"/>
      <c r="GHR31"/>
      <c r="GHS31"/>
      <c r="GHT31"/>
      <c r="GHU31"/>
      <c r="GHV31"/>
      <c r="GHW31"/>
      <c r="GHX31"/>
      <c r="GHY31"/>
      <c r="GHZ31"/>
      <c r="GIA31"/>
      <c r="GIB31"/>
      <c r="GIC31"/>
      <c r="GID31"/>
      <c r="GIE31"/>
      <c r="GIF31"/>
      <c r="GIG31"/>
      <c r="GIH31"/>
      <c r="GII31"/>
      <c r="GIJ31"/>
      <c r="GIK31"/>
      <c r="GIL31"/>
      <c r="GIM31"/>
      <c r="GIN31"/>
      <c r="GIO31"/>
      <c r="GIP31"/>
      <c r="GIQ31"/>
      <c r="GIR31"/>
      <c r="GIS31"/>
      <c r="GIT31"/>
      <c r="GIU31"/>
      <c r="GIV31"/>
      <c r="GIW31"/>
      <c r="GIX31"/>
      <c r="GIY31"/>
      <c r="GIZ31"/>
      <c r="GJA31"/>
      <c r="GJB31"/>
      <c r="GJC31"/>
      <c r="GJD31"/>
      <c r="GJE31"/>
      <c r="GJF31"/>
      <c r="GJG31"/>
      <c r="GJH31"/>
      <c r="GJI31"/>
      <c r="GJJ31"/>
      <c r="GJK31"/>
      <c r="GJL31"/>
      <c r="GJM31"/>
      <c r="GJN31"/>
      <c r="GJO31"/>
      <c r="GJP31"/>
      <c r="GJQ31"/>
      <c r="GJR31"/>
      <c r="GJS31"/>
      <c r="GJT31"/>
      <c r="GJU31"/>
      <c r="GJV31"/>
      <c r="GJW31"/>
      <c r="GJX31"/>
      <c r="GJY31"/>
      <c r="GJZ31"/>
      <c r="GKA31"/>
      <c r="GKB31"/>
      <c r="GKC31"/>
      <c r="GKD31"/>
      <c r="GKE31"/>
      <c r="GKF31"/>
      <c r="GKG31"/>
      <c r="GKH31"/>
      <c r="GKI31"/>
      <c r="GKJ31"/>
      <c r="GKK31"/>
      <c r="GKL31"/>
      <c r="GKM31"/>
      <c r="GKN31"/>
      <c r="GKO31"/>
      <c r="GKP31"/>
      <c r="GKQ31"/>
      <c r="GKR31"/>
      <c r="GKS31"/>
      <c r="GKT31"/>
      <c r="GKU31"/>
      <c r="GKV31"/>
      <c r="GKW31"/>
      <c r="GKX31"/>
      <c r="GKY31"/>
      <c r="GKZ31"/>
      <c r="GLA31"/>
      <c r="GLB31"/>
      <c r="GLC31"/>
      <c r="GLD31"/>
      <c r="GLE31"/>
      <c r="GLF31"/>
      <c r="GLG31"/>
      <c r="GLH31"/>
      <c r="GLI31"/>
      <c r="GLJ31"/>
      <c r="GLK31"/>
      <c r="GLL31"/>
      <c r="GLM31"/>
      <c r="GLN31"/>
      <c r="GLO31"/>
      <c r="GLP31"/>
      <c r="GLQ31"/>
      <c r="GLR31"/>
      <c r="GLS31"/>
      <c r="GLT31"/>
      <c r="GLU31"/>
      <c r="GLV31"/>
      <c r="GLW31"/>
      <c r="GLX31"/>
      <c r="GLY31"/>
      <c r="GLZ31"/>
      <c r="GMA31"/>
      <c r="GMB31"/>
      <c r="GMC31"/>
      <c r="GMD31"/>
      <c r="GME31"/>
      <c r="GMF31"/>
      <c r="GMG31"/>
      <c r="GMH31"/>
      <c r="GMI31"/>
      <c r="GMJ31"/>
      <c r="GMK31"/>
      <c r="GML31"/>
      <c r="GMM31"/>
      <c r="GMN31"/>
      <c r="GMO31"/>
      <c r="GMP31"/>
      <c r="GMQ31"/>
      <c r="GMR31"/>
      <c r="GMS31"/>
      <c r="GMT31"/>
      <c r="GMU31"/>
      <c r="GMV31"/>
      <c r="GMW31"/>
      <c r="GMX31"/>
      <c r="GMY31"/>
      <c r="GMZ31"/>
      <c r="GNA31"/>
      <c r="GNB31"/>
      <c r="GNC31"/>
      <c r="GND31"/>
      <c r="GNE31"/>
      <c r="GNF31"/>
      <c r="GNG31"/>
      <c r="GNH31"/>
      <c r="GNI31"/>
      <c r="GNJ31"/>
      <c r="GNK31"/>
      <c r="GNL31"/>
      <c r="GNM31"/>
      <c r="GNN31"/>
      <c r="GNO31"/>
      <c r="GNP31"/>
      <c r="GNQ31"/>
      <c r="GNR31"/>
      <c r="GNS31"/>
      <c r="GNT31"/>
      <c r="GNU31"/>
      <c r="GNV31"/>
      <c r="GNW31"/>
      <c r="GNX31"/>
      <c r="GNY31"/>
      <c r="GNZ31"/>
      <c r="GOA31"/>
      <c r="GOB31"/>
      <c r="GOC31"/>
      <c r="GOD31"/>
      <c r="GOE31"/>
      <c r="GOF31"/>
      <c r="GOG31"/>
      <c r="GOH31"/>
      <c r="GOI31"/>
      <c r="GOJ31"/>
      <c r="GOK31"/>
      <c r="GOL31"/>
      <c r="GOM31"/>
      <c r="GON31"/>
      <c r="GOO31"/>
      <c r="GOP31"/>
      <c r="GOQ31"/>
      <c r="GOR31"/>
      <c r="GOS31"/>
      <c r="GOT31"/>
      <c r="GOU31"/>
      <c r="GOV31"/>
      <c r="GOW31"/>
      <c r="GOX31"/>
      <c r="GOY31"/>
      <c r="GOZ31"/>
      <c r="GPA31"/>
      <c r="GPB31"/>
      <c r="GPC31"/>
      <c r="GPD31"/>
      <c r="GPE31"/>
      <c r="GPF31"/>
      <c r="GPG31"/>
      <c r="GPH31"/>
      <c r="GPI31"/>
      <c r="GPJ31"/>
      <c r="GPK31"/>
      <c r="GPL31"/>
      <c r="GPM31"/>
      <c r="GPN31"/>
      <c r="GPO31"/>
      <c r="GPP31"/>
      <c r="GPQ31"/>
      <c r="GPR31"/>
      <c r="GPS31"/>
      <c r="GPT31"/>
      <c r="GPU31"/>
      <c r="GPV31"/>
      <c r="GPW31"/>
      <c r="GPX31"/>
      <c r="GPY31"/>
      <c r="GPZ31"/>
      <c r="GQA31"/>
      <c r="GQB31"/>
      <c r="GQC31"/>
      <c r="GQD31"/>
      <c r="GQE31"/>
      <c r="GQF31"/>
      <c r="GQG31"/>
      <c r="GQH31"/>
      <c r="GQI31"/>
      <c r="GQJ31"/>
      <c r="GQK31"/>
      <c r="GQL31"/>
      <c r="GQM31"/>
      <c r="GQN31"/>
      <c r="GQO31"/>
      <c r="GQP31"/>
      <c r="GQQ31"/>
      <c r="GQR31"/>
      <c r="GQS31"/>
      <c r="GQT31"/>
      <c r="GQU31"/>
      <c r="GQV31"/>
      <c r="GQW31"/>
      <c r="GQX31"/>
      <c r="GQY31"/>
      <c r="GQZ31"/>
      <c r="GRA31"/>
      <c r="GRB31"/>
      <c r="GRC31"/>
      <c r="GRD31"/>
      <c r="GRE31"/>
      <c r="GRF31"/>
      <c r="GRG31"/>
      <c r="GRH31"/>
      <c r="GRI31"/>
      <c r="GRJ31"/>
      <c r="GRK31"/>
      <c r="GRL31"/>
      <c r="GRM31"/>
      <c r="GRN31"/>
      <c r="GRO31"/>
      <c r="GRP31"/>
      <c r="GRQ31"/>
      <c r="GRR31"/>
      <c r="GRS31"/>
      <c r="GRT31"/>
      <c r="GRU31"/>
      <c r="GRV31"/>
      <c r="GRW31"/>
      <c r="GRX31"/>
      <c r="GRY31"/>
      <c r="GRZ31"/>
      <c r="GSA31"/>
      <c r="GSB31"/>
      <c r="GSC31"/>
      <c r="GSD31"/>
      <c r="GSE31"/>
      <c r="GSF31"/>
      <c r="GSG31"/>
      <c r="GSH31"/>
      <c r="GSI31"/>
      <c r="GSJ31"/>
      <c r="GSK31"/>
      <c r="GSL31"/>
      <c r="GSM31"/>
      <c r="GSN31"/>
      <c r="GSO31"/>
      <c r="GSP31"/>
      <c r="GSQ31"/>
      <c r="GSR31"/>
      <c r="GSS31"/>
      <c r="GST31"/>
      <c r="GSU31"/>
      <c r="GSV31"/>
      <c r="GSW31"/>
      <c r="GSX31"/>
      <c r="GSY31"/>
      <c r="GSZ31"/>
      <c r="GTA31"/>
      <c r="GTB31"/>
      <c r="GTC31"/>
      <c r="GTD31"/>
      <c r="GTE31"/>
      <c r="GTF31"/>
      <c r="GTG31"/>
      <c r="GTH31"/>
      <c r="GTI31"/>
      <c r="GTJ31"/>
      <c r="GTK31"/>
      <c r="GTL31"/>
      <c r="GTM31"/>
      <c r="GTN31"/>
      <c r="GTO31"/>
      <c r="GTP31"/>
      <c r="GTQ31"/>
      <c r="GTR31"/>
      <c r="GTS31"/>
      <c r="GTT31"/>
      <c r="GTU31"/>
      <c r="GTV31"/>
      <c r="GTW31"/>
      <c r="GTX31"/>
      <c r="GTY31"/>
      <c r="GTZ31"/>
      <c r="GUA31"/>
      <c r="GUB31"/>
      <c r="GUC31"/>
      <c r="GUD31"/>
      <c r="GUE31"/>
      <c r="GUF31"/>
      <c r="GUG31"/>
      <c r="GUH31"/>
      <c r="GUI31"/>
      <c r="GUJ31"/>
      <c r="GUK31"/>
      <c r="GUL31"/>
      <c r="GUM31"/>
      <c r="GUN31"/>
      <c r="GUO31"/>
      <c r="GUP31"/>
      <c r="GUQ31"/>
      <c r="GUR31"/>
      <c r="GUS31"/>
      <c r="GUT31"/>
      <c r="GUU31"/>
      <c r="GUV31"/>
      <c r="GUW31"/>
      <c r="GUX31"/>
      <c r="GUY31"/>
      <c r="GUZ31"/>
      <c r="GVA31"/>
      <c r="GVB31"/>
      <c r="GVC31"/>
      <c r="GVD31"/>
      <c r="GVE31"/>
      <c r="GVF31"/>
      <c r="GVG31"/>
      <c r="GVH31"/>
      <c r="GVI31"/>
      <c r="GVJ31"/>
      <c r="GVK31"/>
      <c r="GVL31"/>
      <c r="GVM31"/>
      <c r="GVN31"/>
      <c r="GVO31"/>
      <c r="GVP31"/>
      <c r="GVQ31"/>
      <c r="GVR31"/>
      <c r="GVS31"/>
      <c r="GVT31"/>
      <c r="GVU31"/>
      <c r="GVV31"/>
      <c r="GVW31"/>
      <c r="GVX31"/>
      <c r="GVY31"/>
      <c r="GVZ31"/>
      <c r="GWA31"/>
      <c r="GWB31"/>
      <c r="GWC31"/>
      <c r="GWD31"/>
      <c r="GWE31"/>
      <c r="GWF31"/>
      <c r="GWG31"/>
      <c r="GWH31"/>
      <c r="GWI31"/>
      <c r="GWJ31"/>
      <c r="GWK31"/>
      <c r="GWL31"/>
      <c r="GWM31"/>
      <c r="GWN31"/>
      <c r="GWO31"/>
      <c r="GWP31"/>
      <c r="GWQ31"/>
      <c r="GWR31"/>
      <c r="GWS31"/>
      <c r="GWT31"/>
      <c r="GWU31"/>
      <c r="GWV31"/>
      <c r="GWW31"/>
      <c r="GWX31"/>
      <c r="GWY31"/>
      <c r="GWZ31"/>
      <c r="GXA31"/>
      <c r="GXB31"/>
      <c r="GXC31"/>
      <c r="GXD31"/>
      <c r="GXE31"/>
      <c r="GXF31"/>
      <c r="GXG31"/>
      <c r="GXH31"/>
      <c r="GXI31"/>
      <c r="GXJ31"/>
      <c r="GXK31"/>
      <c r="GXL31"/>
      <c r="GXM31"/>
      <c r="GXN31"/>
      <c r="GXO31"/>
      <c r="GXP31"/>
      <c r="GXQ31"/>
      <c r="GXR31"/>
      <c r="GXS31"/>
      <c r="GXT31"/>
      <c r="GXU31"/>
      <c r="GXV31"/>
      <c r="GXW31"/>
      <c r="GXX31"/>
      <c r="GXY31"/>
      <c r="GXZ31"/>
      <c r="GYA31"/>
      <c r="GYB31"/>
      <c r="GYC31"/>
      <c r="GYD31"/>
      <c r="GYE31"/>
      <c r="GYF31"/>
      <c r="GYG31"/>
      <c r="GYH31"/>
      <c r="GYI31"/>
      <c r="GYJ31"/>
      <c r="GYK31"/>
      <c r="GYL31"/>
      <c r="GYM31"/>
      <c r="GYN31"/>
      <c r="GYO31"/>
      <c r="GYP31"/>
      <c r="GYQ31"/>
      <c r="GYR31"/>
      <c r="GYS31"/>
      <c r="GYT31"/>
      <c r="GYU31"/>
      <c r="GYV31"/>
      <c r="GYW31"/>
      <c r="GYX31"/>
      <c r="GYY31"/>
      <c r="GYZ31"/>
      <c r="GZA31"/>
      <c r="GZB31"/>
      <c r="GZC31"/>
      <c r="GZD31"/>
      <c r="GZE31"/>
      <c r="GZF31"/>
      <c r="GZG31"/>
      <c r="GZH31"/>
      <c r="GZI31"/>
      <c r="GZJ31"/>
      <c r="GZK31"/>
      <c r="GZL31"/>
      <c r="GZM31"/>
      <c r="GZN31"/>
      <c r="GZO31"/>
      <c r="GZP31"/>
      <c r="GZQ31"/>
      <c r="GZR31"/>
      <c r="GZS31"/>
      <c r="GZT31"/>
      <c r="GZU31"/>
      <c r="GZV31"/>
      <c r="GZW31"/>
      <c r="GZX31"/>
      <c r="GZY31"/>
      <c r="GZZ31"/>
      <c r="HAA31"/>
      <c r="HAB31"/>
      <c r="HAC31"/>
      <c r="HAD31"/>
      <c r="HAE31"/>
      <c r="HAF31"/>
      <c r="HAG31"/>
      <c r="HAH31"/>
      <c r="HAI31"/>
      <c r="HAJ31"/>
      <c r="HAK31"/>
      <c r="HAL31"/>
      <c r="HAM31"/>
      <c r="HAN31"/>
      <c r="HAO31"/>
      <c r="HAP31"/>
      <c r="HAQ31"/>
      <c r="HAR31"/>
      <c r="HAS31"/>
      <c r="HAT31"/>
      <c r="HAU31"/>
      <c r="HAV31"/>
      <c r="HAW31"/>
      <c r="HAX31"/>
      <c r="HAY31"/>
      <c r="HAZ31"/>
      <c r="HBA31"/>
      <c r="HBB31"/>
      <c r="HBC31"/>
      <c r="HBD31"/>
      <c r="HBE31"/>
      <c r="HBF31"/>
      <c r="HBG31"/>
      <c r="HBH31"/>
      <c r="HBI31"/>
      <c r="HBJ31"/>
      <c r="HBK31"/>
      <c r="HBL31"/>
      <c r="HBM31"/>
      <c r="HBN31"/>
      <c r="HBO31"/>
      <c r="HBP31"/>
      <c r="HBQ31"/>
      <c r="HBR31"/>
      <c r="HBS31"/>
      <c r="HBT31"/>
      <c r="HBU31"/>
      <c r="HBV31"/>
      <c r="HBW31"/>
      <c r="HBX31"/>
      <c r="HBY31"/>
      <c r="HBZ31"/>
      <c r="HCA31"/>
      <c r="HCB31"/>
      <c r="HCC31"/>
      <c r="HCD31"/>
      <c r="HCE31"/>
      <c r="HCF31"/>
      <c r="HCG31"/>
      <c r="HCH31"/>
      <c r="HCI31"/>
      <c r="HCJ31"/>
      <c r="HCK31"/>
      <c r="HCL31"/>
      <c r="HCM31"/>
      <c r="HCN31"/>
      <c r="HCO31"/>
      <c r="HCP31"/>
      <c r="HCQ31"/>
      <c r="HCR31"/>
      <c r="HCS31"/>
      <c r="HCT31"/>
      <c r="HCU31"/>
      <c r="HCV31"/>
      <c r="HCW31"/>
      <c r="HCX31"/>
      <c r="HCY31"/>
      <c r="HCZ31"/>
      <c r="HDA31"/>
      <c r="HDB31"/>
      <c r="HDC31"/>
      <c r="HDD31"/>
      <c r="HDE31"/>
      <c r="HDF31"/>
      <c r="HDG31"/>
      <c r="HDH31"/>
      <c r="HDI31"/>
      <c r="HDJ31"/>
      <c r="HDK31"/>
      <c r="HDL31"/>
      <c r="HDM31"/>
      <c r="HDN31"/>
      <c r="HDO31"/>
      <c r="HDP31"/>
      <c r="HDQ31"/>
      <c r="HDR31"/>
      <c r="HDS31"/>
      <c r="HDT31"/>
      <c r="HDU31"/>
      <c r="HDV31"/>
      <c r="HDW31"/>
      <c r="HDX31"/>
      <c r="HDY31"/>
      <c r="HDZ31"/>
      <c r="HEA31"/>
      <c r="HEB31"/>
      <c r="HEC31"/>
      <c r="HED31"/>
      <c r="HEE31"/>
      <c r="HEF31"/>
      <c r="HEG31"/>
      <c r="HEH31"/>
      <c r="HEI31"/>
      <c r="HEJ31"/>
      <c r="HEK31"/>
      <c r="HEL31"/>
      <c r="HEM31"/>
      <c r="HEN31"/>
      <c r="HEO31"/>
      <c r="HEP31"/>
      <c r="HEQ31"/>
      <c r="HER31"/>
      <c r="HES31"/>
      <c r="HET31"/>
      <c r="HEU31"/>
      <c r="HEV31"/>
      <c r="HEW31"/>
      <c r="HEX31"/>
      <c r="HEY31"/>
      <c r="HEZ31"/>
      <c r="HFA31"/>
      <c r="HFB31"/>
      <c r="HFC31"/>
      <c r="HFD31"/>
      <c r="HFE31"/>
      <c r="HFF31"/>
      <c r="HFG31"/>
      <c r="HFH31"/>
      <c r="HFI31"/>
      <c r="HFJ31"/>
      <c r="HFK31"/>
      <c r="HFL31"/>
      <c r="HFM31"/>
      <c r="HFN31"/>
      <c r="HFO31"/>
      <c r="HFP31"/>
      <c r="HFQ31"/>
      <c r="HFR31"/>
      <c r="HFS31"/>
      <c r="HFT31"/>
      <c r="HFU31"/>
      <c r="HFV31"/>
      <c r="HFW31"/>
      <c r="HFX31"/>
      <c r="HFY31"/>
      <c r="HFZ31"/>
      <c r="HGA31"/>
      <c r="HGB31"/>
      <c r="HGC31"/>
      <c r="HGD31"/>
      <c r="HGE31"/>
      <c r="HGF31"/>
      <c r="HGG31"/>
      <c r="HGH31"/>
      <c r="HGI31"/>
      <c r="HGJ31"/>
      <c r="HGK31"/>
      <c r="HGL31"/>
      <c r="HGM31"/>
      <c r="HGN31"/>
      <c r="HGO31"/>
      <c r="HGP31"/>
      <c r="HGQ31"/>
      <c r="HGR31"/>
      <c r="HGS31"/>
      <c r="HGT31"/>
      <c r="HGU31"/>
      <c r="HGV31"/>
      <c r="HGW31"/>
      <c r="HGX31"/>
      <c r="HGY31"/>
      <c r="HGZ31"/>
      <c r="HHA31"/>
      <c r="HHB31"/>
      <c r="HHC31"/>
      <c r="HHD31"/>
      <c r="HHE31"/>
      <c r="HHF31"/>
      <c r="HHG31"/>
      <c r="HHH31"/>
      <c r="HHI31"/>
      <c r="HHJ31"/>
      <c r="HHK31"/>
      <c r="HHL31"/>
      <c r="HHM31"/>
      <c r="HHN31"/>
      <c r="HHO31"/>
      <c r="HHP31"/>
      <c r="HHQ31"/>
      <c r="HHR31"/>
      <c r="HHS31"/>
      <c r="HHT31"/>
      <c r="HHU31"/>
      <c r="HHV31"/>
      <c r="HHW31"/>
      <c r="HHX31"/>
      <c r="HHY31"/>
      <c r="HHZ31"/>
      <c r="HIA31"/>
      <c r="HIB31"/>
      <c r="HIC31"/>
      <c r="HID31"/>
      <c r="HIE31"/>
      <c r="HIF31"/>
      <c r="HIG31"/>
      <c r="HIH31"/>
      <c r="HII31"/>
      <c r="HIJ31"/>
      <c r="HIK31"/>
      <c r="HIL31"/>
      <c r="HIM31"/>
      <c r="HIN31"/>
      <c r="HIO31"/>
      <c r="HIP31"/>
      <c r="HIQ31"/>
      <c r="HIR31"/>
      <c r="HIS31"/>
      <c r="HIT31"/>
      <c r="HIU31"/>
      <c r="HIV31"/>
      <c r="HIW31"/>
      <c r="HIX31"/>
      <c r="HIY31"/>
      <c r="HIZ31"/>
      <c r="HJA31"/>
      <c r="HJB31"/>
      <c r="HJC31"/>
      <c r="HJD31"/>
      <c r="HJE31"/>
      <c r="HJF31"/>
      <c r="HJG31"/>
      <c r="HJH31"/>
      <c r="HJI31"/>
      <c r="HJJ31"/>
      <c r="HJK31"/>
      <c r="HJL31"/>
      <c r="HJM31"/>
      <c r="HJN31"/>
      <c r="HJO31"/>
      <c r="HJP31"/>
      <c r="HJQ31"/>
      <c r="HJR31"/>
      <c r="HJS31"/>
      <c r="HJT31"/>
      <c r="HJU31"/>
      <c r="HJV31"/>
      <c r="HJW31"/>
      <c r="HJX31"/>
      <c r="HJY31"/>
      <c r="HJZ31"/>
      <c r="HKA31"/>
      <c r="HKB31"/>
      <c r="HKC31"/>
      <c r="HKD31"/>
      <c r="HKE31"/>
      <c r="HKF31"/>
      <c r="HKG31"/>
      <c r="HKH31"/>
      <c r="HKI31"/>
      <c r="HKJ31"/>
      <c r="HKK31"/>
      <c r="HKL31"/>
      <c r="HKM31"/>
      <c r="HKN31"/>
      <c r="HKO31"/>
      <c r="HKP31"/>
      <c r="HKQ31"/>
      <c r="HKR31"/>
      <c r="HKS31"/>
      <c r="HKT31"/>
      <c r="HKU31"/>
      <c r="HKV31"/>
      <c r="HKW31"/>
      <c r="HKX31"/>
      <c r="HKY31"/>
      <c r="HKZ31"/>
      <c r="HLA31"/>
      <c r="HLB31"/>
      <c r="HLC31"/>
      <c r="HLD31"/>
      <c r="HLE31"/>
      <c r="HLF31"/>
      <c r="HLG31"/>
      <c r="HLH31"/>
      <c r="HLI31"/>
      <c r="HLJ31"/>
      <c r="HLK31"/>
      <c r="HLL31"/>
      <c r="HLM31"/>
      <c r="HLN31"/>
      <c r="HLO31"/>
      <c r="HLP31"/>
      <c r="HLQ31"/>
      <c r="HLR31"/>
      <c r="HLS31"/>
      <c r="HLT31"/>
      <c r="HLU31"/>
      <c r="HLV31"/>
      <c r="HLW31"/>
      <c r="HLX31"/>
      <c r="HLY31"/>
      <c r="HLZ31"/>
      <c r="HMA31"/>
      <c r="HMB31"/>
      <c r="HMC31"/>
      <c r="HMD31"/>
      <c r="HME31"/>
      <c r="HMF31"/>
      <c r="HMG31"/>
      <c r="HMH31"/>
      <c r="HMI31"/>
      <c r="HMJ31"/>
      <c r="HMK31"/>
      <c r="HML31"/>
      <c r="HMM31"/>
      <c r="HMN31"/>
      <c r="HMO31"/>
      <c r="HMP31"/>
      <c r="HMQ31"/>
      <c r="HMR31"/>
      <c r="HMS31"/>
      <c r="HMT31"/>
      <c r="HMU31"/>
      <c r="HMV31"/>
      <c r="HMW31"/>
      <c r="HMX31"/>
      <c r="HMY31"/>
      <c r="HMZ31"/>
      <c r="HNA31"/>
      <c r="HNB31"/>
      <c r="HNC31"/>
      <c r="HND31"/>
      <c r="HNE31"/>
      <c r="HNF31"/>
      <c r="HNG31"/>
      <c r="HNH31"/>
      <c r="HNI31"/>
      <c r="HNJ31"/>
      <c r="HNK31"/>
      <c r="HNL31"/>
      <c r="HNM31"/>
      <c r="HNN31"/>
      <c r="HNO31"/>
      <c r="HNP31"/>
      <c r="HNQ31"/>
      <c r="HNR31"/>
      <c r="HNS31"/>
      <c r="HNT31"/>
      <c r="HNU31"/>
      <c r="HNV31"/>
      <c r="HNW31"/>
      <c r="HNX31"/>
      <c r="HNY31"/>
      <c r="HNZ31"/>
      <c r="HOA31"/>
      <c r="HOB31"/>
      <c r="HOC31"/>
      <c r="HOD31"/>
      <c r="HOE31"/>
      <c r="HOF31"/>
      <c r="HOG31"/>
      <c r="HOH31"/>
      <c r="HOI31"/>
      <c r="HOJ31"/>
      <c r="HOK31"/>
      <c r="HOL31"/>
      <c r="HOM31"/>
      <c r="HON31"/>
      <c r="HOO31"/>
      <c r="HOP31"/>
      <c r="HOQ31"/>
      <c r="HOR31"/>
      <c r="HOS31"/>
      <c r="HOT31"/>
      <c r="HOU31"/>
      <c r="HOV31"/>
      <c r="HOW31"/>
      <c r="HOX31"/>
      <c r="HOY31"/>
      <c r="HOZ31"/>
      <c r="HPA31"/>
      <c r="HPB31"/>
      <c r="HPC31"/>
      <c r="HPD31"/>
      <c r="HPE31"/>
      <c r="HPF31"/>
      <c r="HPG31"/>
      <c r="HPH31"/>
      <c r="HPI31"/>
      <c r="HPJ31"/>
      <c r="HPK31"/>
      <c r="HPL31"/>
      <c r="HPM31"/>
      <c r="HPN31"/>
      <c r="HPO31"/>
      <c r="HPP31"/>
      <c r="HPQ31"/>
      <c r="HPR31"/>
      <c r="HPS31"/>
      <c r="HPT31"/>
      <c r="HPU31"/>
      <c r="HPV31"/>
      <c r="HPW31"/>
      <c r="HPX31"/>
      <c r="HPY31"/>
      <c r="HPZ31"/>
      <c r="HQA31"/>
      <c r="HQB31"/>
      <c r="HQC31"/>
      <c r="HQD31"/>
      <c r="HQE31"/>
      <c r="HQF31"/>
      <c r="HQG31"/>
      <c r="HQH31"/>
      <c r="HQI31"/>
      <c r="HQJ31"/>
      <c r="HQK31"/>
      <c r="HQL31"/>
      <c r="HQM31"/>
      <c r="HQN31"/>
      <c r="HQO31"/>
      <c r="HQP31"/>
      <c r="HQQ31"/>
      <c r="HQR31"/>
      <c r="HQS31"/>
      <c r="HQT31"/>
      <c r="HQU31"/>
      <c r="HQV31"/>
      <c r="HQW31"/>
      <c r="HQX31"/>
      <c r="HQY31"/>
      <c r="HQZ31"/>
      <c r="HRA31"/>
      <c r="HRB31"/>
      <c r="HRC31"/>
      <c r="HRD31"/>
      <c r="HRE31"/>
      <c r="HRF31"/>
      <c r="HRG31"/>
      <c r="HRH31"/>
      <c r="HRI31"/>
      <c r="HRJ31"/>
      <c r="HRK31"/>
      <c r="HRL31"/>
      <c r="HRM31"/>
      <c r="HRN31"/>
      <c r="HRO31"/>
      <c r="HRP31"/>
      <c r="HRQ31"/>
      <c r="HRR31"/>
      <c r="HRS31"/>
      <c r="HRT31"/>
      <c r="HRU31"/>
      <c r="HRV31"/>
      <c r="HRW31"/>
      <c r="HRX31"/>
      <c r="HRY31"/>
      <c r="HRZ31"/>
      <c r="HSA31"/>
      <c r="HSB31"/>
      <c r="HSC31"/>
      <c r="HSD31"/>
      <c r="HSE31"/>
      <c r="HSF31"/>
      <c r="HSG31"/>
      <c r="HSH31"/>
      <c r="HSI31"/>
      <c r="HSJ31"/>
      <c r="HSK31"/>
      <c r="HSL31"/>
      <c r="HSM31"/>
      <c r="HSN31"/>
      <c r="HSO31"/>
      <c r="HSP31"/>
      <c r="HSQ31"/>
      <c r="HSR31"/>
      <c r="HSS31"/>
      <c r="HST31"/>
      <c r="HSU31"/>
      <c r="HSV31"/>
      <c r="HSW31"/>
      <c r="HSX31"/>
      <c r="HSY31"/>
      <c r="HSZ31"/>
      <c r="HTA31"/>
      <c r="HTB31"/>
      <c r="HTC31"/>
      <c r="HTD31"/>
      <c r="HTE31"/>
      <c r="HTF31"/>
      <c r="HTG31"/>
      <c r="HTH31"/>
      <c r="HTI31"/>
      <c r="HTJ31"/>
      <c r="HTK31"/>
      <c r="HTL31"/>
      <c r="HTM31"/>
      <c r="HTN31"/>
      <c r="HTO31"/>
      <c r="HTP31"/>
      <c r="HTQ31"/>
      <c r="HTR31"/>
      <c r="HTS31"/>
      <c r="HTT31"/>
      <c r="HTU31"/>
      <c r="HTV31"/>
      <c r="HTW31"/>
      <c r="HTX31"/>
      <c r="HTY31"/>
      <c r="HTZ31"/>
      <c r="HUA31"/>
      <c r="HUB31"/>
      <c r="HUC31"/>
      <c r="HUD31"/>
      <c r="HUE31"/>
      <c r="HUF31"/>
      <c r="HUG31"/>
      <c r="HUH31"/>
      <c r="HUI31"/>
      <c r="HUJ31"/>
      <c r="HUK31"/>
      <c r="HUL31"/>
      <c r="HUM31"/>
      <c r="HUN31"/>
      <c r="HUO31"/>
      <c r="HUP31"/>
      <c r="HUQ31"/>
      <c r="HUR31"/>
      <c r="HUS31"/>
      <c r="HUT31"/>
      <c r="HUU31"/>
      <c r="HUV31"/>
      <c r="HUW31"/>
      <c r="HUX31"/>
      <c r="HUY31"/>
      <c r="HUZ31"/>
      <c r="HVA31"/>
      <c r="HVB31"/>
      <c r="HVC31"/>
      <c r="HVD31"/>
      <c r="HVE31"/>
      <c r="HVF31"/>
      <c r="HVG31"/>
      <c r="HVH31"/>
      <c r="HVI31"/>
      <c r="HVJ31"/>
      <c r="HVK31"/>
      <c r="HVL31"/>
      <c r="HVM31"/>
      <c r="HVN31"/>
      <c r="HVO31"/>
      <c r="HVP31"/>
      <c r="HVQ31"/>
      <c r="HVR31"/>
      <c r="HVS31"/>
      <c r="HVT31"/>
      <c r="HVU31"/>
      <c r="HVV31"/>
      <c r="HVW31"/>
      <c r="HVX31"/>
      <c r="HVY31"/>
      <c r="HVZ31"/>
      <c r="HWA31"/>
      <c r="HWB31"/>
      <c r="HWC31"/>
      <c r="HWD31"/>
      <c r="HWE31"/>
      <c r="HWF31"/>
      <c r="HWG31"/>
      <c r="HWH31"/>
      <c r="HWI31"/>
      <c r="HWJ31"/>
      <c r="HWK31"/>
      <c r="HWL31"/>
      <c r="HWM31"/>
      <c r="HWN31"/>
      <c r="HWO31"/>
      <c r="HWP31"/>
      <c r="HWQ31"/>
      <c r="HWR31"/>
      <c r="HWS31"/>
      <c r="HWT31"/>
      <c r="HWU31"/>
      <c r="HWV31"/>
      <c r="HWW31"/>
      <c r="HWX31"/>
      <c r="HWY31"/>
      <c r="HWZ31"/>
      <c r="HXA31"/>
      <c r="HXB31"/>
      <c r="HXC31"/>
      <c r="HXD31"/>
      <c r="HXE31"/>
      <c r="HXF31"/>
      <c r="HXG31"/>
      <c r="HXH31"/>
      <c r="HXI31"/>
      <c r="HXJ31"/>
      <c r="HXK31"/>
      <c r="HXL31"/>
      <c r="HXM31"/>
      <c r="HXN31"/>
      <c r="HXO31"/>
      <c r="HXP31"/>
      <c r="HXQ31"/>
      <c r="HXR31"/>
      <c r="HXS31"/>
      <c r="HXT31"/>
      <c r="HXU31"/>
      <c r="HXV31"/>
      <c r="HXW31"/>
      <c r="HXX31"/>
      <c r="HXY31"/>
      <c r="HXZ31"/>
      <c r="HYA31"/>
      <c r="HYB31"/>
      <c r="HYC31"/>
      <c r="HYD31"/>
      <c r="HYE31"/>
      <c r="HYF31"/>
      <c r="HYG31"/>
      <c r="HYH31"/>
      <c r="HYI31"/>
      <c r="HYJ31"/>
      <c r="HYK31"/>
      <c r="HYL31"/>
      <c r="HYM31"/>
      <c r="HYN31"/>
      <c r="HYO31"/>
      <c r="HYP31"/>
      <c r="HYQ31"/>
      <c r="HYR31"/>
      <c r="HYS31"/>
      <c r="HYT31"/>
      <c r="HYU31"/>
      <c r="HYV31"/>
      <c r="HYW31"/>
      <c r="HYX31"/>
      <c r="HYY31"/>
      <c r="HYZ31"/>
      <c r="HZA31"/>
      <c r="HZB31"/>
      <c r="HZC31"/>
      <c r="HZD31"/>
      <c r="HZE31"/>
      <c r="HZF31"/>
      <c r="HZG31"/>
      <c r="HZH31"/>
      <c r="HZI31"/>
      <c r="HZJ31"/>
      <c r="HZK31"/>
      <c r="HZL31"/>
      <c r="HZM31"/>
      <c r="HZN31"/>
      <c r="HZO31"/>
      <c r="HZP31"/>
      <c r="HZQ31"/>
      <c r="HZR31"/>
      <c r="HZS31"/>
      <c r="HZT31"/>
      <c r="HZU31"/>
      <c r="HZV31"/>
      <c r="HZW31"/>
      <c r="HZX31"/>
      <c r="HZY31"/>
      <c r="HZZ31"/>
      <c r="IAA31"/>
      <c r="IAB31"/>
      <c r="IAC31"/>
      <c r="IAD31"/>
      <c r="IAE31"/>
      <c r="IAF31"/>
      <c r="IAG31"/>
      <c r="IAH31"/>
      <c r="IAI31"/>
      <c r="IAJ31"/>
      <c r="IAK31"/>
      <c r="IAL31"/>
      <c r="IAM31"/>
      <c r="IAN31"/>
      <c r="IAO31"/>
      <c r="IAP31"/>
      <c r="IAQ31"/>
      <c r="IAR31"/>
      <c r="IAS31"/>
      <c r="IAT31"/>
      <c r="IAU31"/>
      <c r="IAV31"/>
      <c r="IAW31"/>
      <c r="IAX31"/>
      <c r="IAY31"/>
      <c r="IAZ31"/>
      <c r="IBA31"/>
      <c r="IBB31"/>
      <c r="IBC31"/>
      <c r="IBD31"/>
      <c r="IBE31"/>
      <c r="IBF31"/>
      <c r="IBG31"/>
      <c r="IBH31"/>
      <c r="IBI31"/>
      <c r="IBJ31"/>
      <c r="IBK31"/>
      <c r="IBL31"/>
      <c r="IBM31"/>
      <c r="IBN31"/>
      <c r="IBO31"/>
      <c r="IBP31"/>
      <c r="IBQ31"/>
      <c r="IBR31"/>
      <c r="IBS31"/>
      <c r="IBT31"/>
      <c r="IBU31"/>
      <c r="IBV31"/>
      <c r="IBW31"/>
      <c r="IBX31"/>
      <c r="IBY31"/>
      <c r="IBZ31"/>
      <c r="ICA31"/>
      <c r="ICB31"/>
      <c r="ICC31"/>
      <c r="ICD31"/>
      <c r="ICE31"/>
      <c r="ICF31"/>
      <c r="ICG31"/>
      <c r="ICH31"/>
      <c r="ICI31"/>
      <c r="ICJ31"/>
      <c r="ICK31"/>
      <c r="ICL31"/>
      <c r="ICM31"/>
      <c r="ICN31"/>
      <c r="ICO31"/>
      <c r="ICP31"/>
      <c r="ICQ31"/>
      <c r="ICR31"/>
      <c r="ICS31"/>
      <c r="ICT31"/>
      <c r="ICU31"/>
      <c r="ICV31"/>
      <c r="ICW31"/>
      <c r="ICX31"/>
      <c r="ICY31"/>
      <c r="ICZ31"/>
      <c r="IDA31"/>
      <c r="IDB31"/>
      <c r="IDC31"/>
      <c r="IDD31"/>
      <c r="IDE31"/>
      <c r="IDF31"/>
      <c r="IDG31"/>
      <c r="IDH31"/>
      <c r="IDI31"/>
      <c r="IDJ31"/>
      <c r="IDK31"/>
      <c r="IDL31"/>
      <c r="IDM31"/>
      <c r="IDN31"/>
      <c r="IDO31"/>
      <c r="IDP31"/>
      <c r="IDQ31"/>
      <c r="IDR31"/>
      <c r="IDS31"/>
      <c r="IDT31"/>
      <c r="IDU31"/>
      <c r="IDV31"/>
      <c r="IDW31"/>
      <c r="IDX31"/>
      <c r="IDY31"/>
      <c r="IDZ31"/>
      <c r="IEA31"/>
      <c r="IEB31"/>
      <c r="IEC31"/>
      <c r="IED31"/>
      <c r="IEE31"/>
      <c r="IEF31"/>
      <c r="IEG31"/>
      <c r="IEH31"/>
      <c r="IEI31"/>
      <c r="IEJ31"/>
      <c r="IEK31"/>
      <c r="IEL31"/>
      <c r="IEM31"/>
      <c r="IEN31"/>
      <c r="IEO31"/>
      <c r="IEP31"/>
      <c r="IEQ31"/>
      <c r="IER31"/>
      <c r="IES31"/>
      <c r="IET31"/>
      <c r="IEU31"/>
      <c r="IEV31"/>
      <c r="IEW31"/>
      <c r="IEX31"/>
      <c r="IEY31"/>
      <c r="IEZ31"/>
      <c r="IFA31"/>
      <c r="IFB31"/>
      <c r="IFC31"/>
      <c r="IFD31"/>
      <c r="IFE31"/>
      <c r="IFF31"/>
      <c r="IFG31"/>
      <c r="IFH31"/>
      <c r="IFI31"/>
      <c r="IFJ31"/>
      <c r="IFK31"/>
      <c r="IFL31"/>
      <c r="IFM31"/>
      <c r="IFN31"/>
      <c r="IFO31"/>
      <c r="IFP31"/>
      <c r="IFQ31"/>
      <c r="IFR31"/>
      <c r="IFS31"/>
      <c r="IFT31"/>
      <c r="IFU31"/>
      <c r="IFV31"/>
      <c r="IFW31"/>
      <c r="IFX31"/>
      <c r="IFY31"/>
      <c r="IFZ31"/>
      <c r="IGA31"/>
      <c r="IGB31"/>
      <c r="IGC31"/>
      <c r="IGD31"/>
      <c r="IGE31"/>
      <c r="IGF31"/>
      <c r="IGG31"/>
      <c r="IGH31"/>
      <c r="IGI31"/>
      <c r="IGJ31"/>
      <c r="IGK31"/>
      <c r="IGL31"/>
      <c r="IGM31"/>
      <c r="IGN31"/>
      <c r="IGO31"/>
      <c r="IGP31"/>
      <c r="IGQ31"/>
      <c r="IGR31"/>
      <c r="IGS31"/>
      <c r="IGT31"/>
      <c r="IGU31"/>
      <c r="IGV31"/>
      <c r="IGW31"/>
      <c r="IGX31"/>
      <c r="IGY31"/>
      <c r="IGZ31"/>
      <c r="IHA31"/>
      <c r="IHB31"/>
      <c r="IHC31"/>
      <c r="IHD31"/>
      <c r="IHE31"/>
      <c r="IHF31"/>
      <c r="IHG31"/>
      <c r="IHH31"/>
      <c r="IHI31"/>
      <c r="IHJ31"/>
      <c r="IHK31"/>
      <c r="IHL31"/>
      <c r="IHM31"/>
      <c r="IHN31"/>
      <c r="IHO31"/>
      <c r="IHP31"/>
      <c r="IHQ31"/>
      <c r="IHR31"/>
      <c r="IHS31"/>
      <c r="IHT31"/>
      <c r="IHU31"/>
      <c r="IHV31"/>
      <c r="IHW31"/>
      <c r="IHX31"/>
      <c r="IHY31"/>
      <c r="IHZ31"/>
      <c r="IIA31"/>
      <c r="IIB31"/>
      <c r="IIC31"/>
      <c r="IID31"/>
      <c r="IIE31"/>
      <c r="IIF31"/>
      <c r="IIG31"/>
      <c r="IIH31"/>
      <c r="III31"/>
      <c r="IIJ31"/>
      <c r="IIK31"/>
      <c r="IIL31"/>
      <c r="IIM31"/>
      <c r="IIN31"/>
      <c r="IIO31"/>
      <c r="IIP31"/>
      <c r="IIQ31"/>
      <c r="IIR31"/>
      <c r="IIS31"/>
      <c r="IIT31"/>
      <c r="IIU31"/>
      <c r="IIV31"/>
      <c r="IIW31"/>
      <c r="IIX31"/>
      <c r="IIY31"/>
      <c r="IIZ31"/>
      <c r="IJA31"/>
      <c r="IJB31"/>
      <c r="IJC31"/>
      <c r="IJD31"/>
      <c r="IJE31"/>
      <c r="IJF31"/>
      <c r="IJG31"/>
      <c r="IJH31"/>
      <c r="IJI31"/>
      <c r="IJJ31"/>
      <c r="IJK31"/>
      <c r="IJL31"/>
      <c r="IJM31"/>
      <c r="IJN31"/>
      <c r="IJO31"/>
      <c r="IJP31"/>
      <c r="IJQ31"/>
      <c r="IJR31"/>
      <c r="IJS31"/>
      <c r="IJT31"/>
      <c r="IJU31"/>
      <c r="IJV31"/>
      <c r="IJW31"/>
      <c r="IJX31"/>
      <c r="IJY31"/>
      <c r="IJZ31"/>
      <c r="IKA31"/>
      <c r="IKB31"/>
      <c r="IKC31"/>
      <c r="IKD31"/>
      <c r="IKE31"/>
      <c r="IKF31"/>
      <c r="IKG31"/>
      <c r="IKH31"/>
      <c r="IKI31"/>
      <c r="IKJ31"/>
      <c r="IKK31"/>
      <c r="IKL31"/>
      <c r="IKM31"/>
      <c r="IKN31"/>
      <c r="IKO31"/>
      <c r="IKP31"/>
      <c r="IKQ31"/>
      <c r="IKR31"/>
      <c r="IKS31"/>
      <c r="IKT31"/>
      <c r="IKU31"/>
      <c r="IKV31"/>
      <c r="IKW31"/>
      <c r="IKX31"/>
      <c r="IKY31"/>
      <c r="IKZ31"/>
      <c r="ILA31"/>
      <c r="ILB31"/>
      <c r="ILC31"/>
      <c r="ILD31"/>
      <c r="ILE31"/>
      <c r="ILF31"/>
      <c r="ILG31"/>
      <c r="ILH31"/>
      <c r="ILI31"/>
      <c r="ILJ31"/>
      <c r="ILK31"/>
      <c r="ILL31"/>
      <c r="ILM31"/>
      <c r="ILN31"/>
      <c r="ILO31"/>
      <c r="ILP31"/>
      <c r="ILQ31"/>
      <c r="ILR31"/>
      <c r="ILS31"/>
      <c r="ILT31"/>
      <c r="ILU31"/>
      <c r="ILV31"/>
      <c r="ILW31"/>
      <c r="ILX31"/>
      <c r="ILY31"/>
      <c r="ILZ31"/>
      <c r="IMA31"/>
      <c r="IMB31"/>
      <c r="IMC31"/>
      <c r="IMD31"/>
      <c r="IME31"/>
      <c r="IMF31"/>
      <c r="IMG31"/>
      <c r="IMH31"/>
      <c r="IMI31"/>
      <c r="IMJ31"/>
      <c r="IMK31"/>
      <c r="IML31"/>
      <c r="IMM31"/>
      <c r="IMN31"/>
      <c r="IMO31"/>
      <c r="IMP31"/>
      <c r="IMQ31"/>
      <c r="IMR31"/>
      <c r="IMS31"/>
      <c r="IMT31"/>
      <c r="IMU31"/>
      <c r="IMV31"/>
      <c r="IMW31"/>
      <c r="IMX31"/>
      <c r="IMY31"/>
      <c r="IMZ31"/>
      <c r="INA31"/>
      <c r="INB31"/>
      <c r="INC31"/>
      <c r="IND31"/>
      <c r="INE31"/>
      <c r="INF31"/>
      <c r="ING31"/>
      <c r="INH31"/>
      <c r="INI31"/>
      <c r="INJ31"/>
      <c r="INK31"/>
      <c r="INL31"/>
      <c r="INM31"/>
      <c r="INN31"/>
      <c r="INO31"/>
      <c r="INP31"/>
      <c r="INQ31"/>
      <c r="INR31"/>
      <c r="INS31"/>
      <c r="INT31"/>
      <c r="INU31"/>
      <c r="INV31"/>
      <c r="INW31"/>
      <c r="INX31"/>
      <c r="INY31"/>
      <c r="INZ31"/>
      <c r="IOA31"/>
      <c r="IOB31"/>
      <c r="IOC31"/>
      <c r="IOD31"/>
      <c r="IOE31"/>
      <c r="IOF31"/>
      <c r="IOG31"/>
      <c r="IOH31"/>
      <c r="IOI31"/>
      <c r="IOJ31"/>
      <c r="IOK31"/>
      <c r="IOL31"/>
      <c r="IOM31"/>
      <c r="ION31"/>
      <c r="IOO31"/>
      <c r="IOP31"/>
      <c r="IOQ31"/>
      <c r="IOR31"/>
      <c r="IOS31"/>
      <c r="IOT31"/>
      <c r="IOU31"/>
      <c r="IOV31"/>
      <c r="IOW31"/>
      <c r="IOX31"/>
      <c r="IOY31"/>
      <c r="IOZ31"/>
      <c r="IPA31"/>
      <c r="IPB31"/>
      <c r="IPC31"/>
      <c r="IPD31"/>
      <c r="IPE31"/>
      <c r="IPF31"/>
      <c r="IPG31"/>
      <c r="IPH31"/>
      <c r="IPI31"/>
      <c r="IPJ31"/>
      <c r="IPK31"/>
      <c r="IPL31"/>
      <c r="IPM31"/>
      <c r="IPN31"/>
      <c r="IPO31"/>
      <c r="IPP31"/>
      <c r="IPQ31"/>
      <c r="IPR31"/>
      <c r="IPS31"/>
      <c r="IPT31"/>
      <c r="IPU31"/>
      <c r="IPV31"/>
      <c r="IPW31"/>
      <c r="IPX31"/>
      <c r="IPY31"/>
      <c r="IPZ31"/>
      <c r="IQA31"/>
      <c r="IQB31"/>
      <c r="IQC31"/>
      <c r="IQD31"/>
      <c r="IQE31"/>
      <c r="IQF31"/>
      <c r="IQG31"/>
      <c r="IQH31"/>
      <c r="IQI31"/>
      <c r="IQJ31"/>
      <c r="IQK31"/>
      <c r="IQL31"/>
      <c r="IQM31"/>
      <c r="IQN31"/>
      <c r="IQO31"/>
      <c r="IQP31"/>
      <c r="IQQ31"/>
      <c r="IQR31"/>
      <c r="IQS31"/>
      <c r="IQT31"/>
      <c r="IQU31"/>
      <c r="IQV31"/>
      <c r="IQW31"/>
      <c r="IQX31"/>
      <c r="IQY31"/>
      <c r="IQZ31"/>
      <c r="IRA31"/>
      <c r="IRB31"/>
      <c r="IRC31"/>
      <c r="IRD31"/>
      <c r="IRE31"/>
      <c r="IRF31"/>
      <c r="IRG31"/>
      <c r="IRH31"/>
      <c r="IRI31"/>
      <c r="IRJ31"/>
      <c r="IRK31"/>
      <c r="IRL31"/>
      <c r="IRM31"/>
      <c r="IRN31"/>
      <c r="IRO31"/>
      <c r="IRP31"/>
      <c r="IRQ31"/>
      <c r="IRR31"/>
      <c r="IRS31"/>
      <c r="IRT31"/>
      <c r="IRU31"/>
      <c r="IRV31"/>
      <c r="IRW31"/>
      <c r="IRX31"/>
      <c r="IRY31"/>
      <c r="IRZ31"/>
      <c r="ISA31"/>
      <c r="ISB31"/>
      <c r="ISC31"/>
      <c r="ISD31"/>
      <c r="ISE31"/>
      <c r="ISF31"/>
      <c r="ISG31"/>
      <c r="ISH31"/>
      <c r="ISI31"/>
      <c r="ISJ31"/>
      <c r="ISK31"/>
      <c r="ISL31"/>
      <c r="ISM31"/>
      <c r="ISN31"/>
      <c r="ISO31"/>
      <c r="ISP31"/>
      <c r="ISQ31"/>
      <c r="ISR31"/>
      <c r="ISS31"/>
      <c r="IST31"/>
      <c r="ISU31"/>
      <c r="ISV31"/>
      <c r="ISW31"/>
      <c r="ISX31"/>
      <c r="ISY31"/>
      <c r="ISZ31"/>
      <c r="ITA31"/>
      <c r="ITB31"/>
      <c r="ITC31"/>
      <c r="ITD31"/>
      <c r="ITE31"/>
      <c r="ITF31"/>
      <c r="ITG31"/>
      <c r="ITH31"/>
      <c r="ITI31"/>
      <c r="ITJ31"/>
      <c r="ITK31"/>
      <c r="ITL31"/>
      <c r="ITM31"/>
      <c r="ITN31"/>
      <c r="ITO31"/>
      <c r="ITP31"/>
      <c r="ITQ31"/>
      <c r="ITR31"/>
      <c r="ITS31"/>
      <c r="ITT31"/>
      <c r="ITU31"/>
      <c r="ITV31"/>
      <c r="ITW31"/>
      <c r="ITX31"/>
      <c r="ITY31"/>
      <c r="ITZ31"/>
      <c r="IUA31"/>
      <c r="IUB31"/>
      <c r="IUC31"/>
      <c r="IUD31"/>
      <c r="IUE31"/>
      <c r="IUF31"/>
      <c r="IUG31"/>
      <c r="IUH31"/>
      <c r="IUI31"/>
      <c r="IUJ31"/>
      <c r="IUK31"/>
      <c r="IUL31"/>
      <c r="IUM31"/>
      <c r="IUN31"/>
      <c r="IUO31"/>
      <c r="IUP31"/>
      <c r="IUQ31"/>
      <c r="IUR31"/>
      <c r="IUS31"/>
      <c r="IUT31"/>
      <c r="IUU31"/>
      <c r="IUV31"/>
      <c r="IUW31"/>
      <c r="IUX31"/>
      <c r="IUY31"/>
      <c r="IUZ31"/>
      <c r="IVA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JDX31"/>
      <c r="JDY31"/>
      <c r="JDZ31"/>
      <c r="JEA31"/>
      <c r="JEB31"/>
      <c r="JEC31"/>
      <c r="JED31"/>
      <c r="JEE31"/>
      <c r="JEF31"/>
      <c r="JEG31"/>
      <c r="JEH31"/>
      <c r="JEI31"/>
      <c r="JEJ31"/>
      <c r="JEK31"/>
      <c r="JEL31"/>
      <c r="JEM31"/>
      <c r="JEN31"/>
      <c r="JEO31"/>
      <c r="JEP31"/>
      <c r="JEQ31"/>
      <c r="JER31"/>
      <c r="JES31"/>
      <c r="JET31"/>
      <c r="JEU31"/>
      <c r="JEV31"/>
      <c r="JEW31"/>
      <c r="JEX31"/>
      <c r="JEY31"/>
      <c r="JEZ31"/>
      <c r="JFA31"/>
      <c r="JFB31"/>
      <c r="JFC31"/>
      <c r="JFD31"/>
      <c r="JFE31"/>
      <c r="JFF31"/>
      <c r="JFG31"/>
      <c r="JFH31"/>
      <c r="JFI31"/>
      <c r="JFJ31"/>
      <c r="JFK31"/>
      <c r="JFL31"/>
      <c r="JFM31"/>
      <c r="JFN31"/>
      <c r="JFO31"/>
      <c r="JFP31"/>
      <c r="JFQ31"/>
      <c r="JFR31"/>
      <c r="JFS31"/>
      <c r="JFT31"/>
      <c r="JFU31"/>
      <c r="JFV31"/>
      <c r="JFW31"/>
      <c r="JFX31"/>
      <c r="JFY31"/>
      <c r="JFZ31"/>
      <c r="JGA31"/>
      <c r="JGB31"/>
      <c r="JGC31"/>
      <c r="JGD31"/>
      <c r="JGE31"/>
      <c r="JGF31"/>
      <c r="JGG31"/>
      <c r="JGH31"/>
      <c r="JGI31"/>
      <c r="JGJ31"/>
      <c r="JGK31"/>
      <c r="JGL31"/>
      <c r="JGM31"/>
      <c r="JGN31"/>
      <c r="JGO31"/>
      <c r="JGP31"/>
      <c r="JGQ31"/>
      <c r="JGR31"/>
      <c r="JGS31"/>
      <c r="JGT31"/>
      <c r="JGU31"/>
      <c r="JGV31"/>
      <c r="JGW31"/>
      <c r="JGX31"/>
      <c r="JGY31"/>
      <c r="JGZ31"/>
      <c r="JHA31"/>
      <c r="JHB31"/>
      <c r="JHC31"/>
      <c r="JHD31"/>
      <c r="JHE31"/>
      <c r="JHF31"/>
      <c r="JHG31"/>
      <c r="JHH31"/>
      <c r="JHI31"/>
      <c r="JHJ31"/>
      <c r="JHK31"/>
      <c r="JHL31"/>
      <c r="JHM31"/>
      <c r="JHN31"/>
      <c r="JHO31"/>
      <c r="JHP31"/>
      <c r="JHQ31"/>
      <c r="JHR31"/>
      <c r="JHS31"/>
      <c r="JHT31"/>
      <c r="JHU31"/>
      <c r="JHV31"/>
      <c r="JHW31"/>
      <c r="JHX31"/>
      <c r="JHY31"/>
      <c r="JHZ31"/>
      <c r="JIA31"/>
      <c r="JIB31"/>
      <c r="JIC31"/>
      <c r="JID31"/>
      <c r="JIE31"/>
      <c r="JIF31"/>
      <c r="JIG31"/>
      <c r="JIH31"/>
      <c r="JII31"/>
      <c r="JIJ31"/>
      <c r="JIK31"/>
      <c r="JIL31"/>
      <c r="JIM31"/>
      <c r="JIN31"/>
      <c r="JIO31"/>
      <c r="JIP31"/>
      <c r="JIQ31"/>
      <c r="JIR31"/>
      <c r="JIS31"/>
      <c r="JIT31"/>
      <c r="JIU31"/>
      <c r="JIV31"/>
      <c r="JIW31"/>
      <c r="JIX31"/>
      <c r="JIY31"/>
      <c r="JIZ31"/>
      <c r="JJA31"/>
      <c r="JJB31"/>
      <c r="JJC31"/>
      <c r="JJD31"/>
      <c r="JJE31"/>
      <c r="JJF31"/>
      <c r="JJG31"/>
      <c r="JJH31"/>
      <c r="JJI31"/>
      <c r="JJJ31"/>
      <c r="JJK31"/>
      <c r="JJL31"/>
      <c r="JJM31"/>
      <c r="JJN31"/>
      <c r="JJO31"/>
      <c r="JJP31"/>
      <c r="JJQ31"/>
      <c r="JJR31"/>
      <c r="JJS31"/>
      <c r="JJT31"/>
      <c r="JJU31"/>
      <c r="JJV31"/>
      <c r="JJW31"/>
      <c r="JJX31"/>
      <c r="JJY31"/>
      <c r="JJZ31"/>
      <c r="JKA31"/>
      <c r="JKB31"/>
      <c r="JKC31"/>
      <c r="JKD31"/>
      <c r="JKE31"/>
      <c r="JKF31"/>
      <c r="JKG31"/>
      <c r="JKH31"/>
      <c r="JKI31"/>
      <c r="JKJ31"/>
      <c r="JKK31"/>
      <c r="JKL31"/>
      <c r="JKM31"/>
      <c r="JKN31"/>
      <c r="JKO31"/>
      <c r="JKP31"/>
      <c r="JKQ31"/>
      <c r="JKR31"/>
      <c r="JKS31"/>
      <c r="JKT31"/>
      <c r="JKU31"/>
      <c r="JKV31"/>
      <c r="JKW31"/>
      <c r="JKX31"/>
      <c r="JKY31"/>
      <c r="JKZ31"/>
      <c r="JLA31"/>
      <c r="JLB31"/>
      <c r="JLC31"/>
      <c r="JLD31"/>
      <c r="JLE31"/>
      <c r="JLF31"/>
      <c r="JLG31"/>
      <c r="JLH31"/>
      <c r="JLI31"/>
      <c r="JLJ31"/>
      <c r="JLK31"/>
      <c r="JLL31"/>
      <c r="JLM31"/>
      <c r="JLN31"/>
      <c r="JLO31"/>
      <c r="JLP31"/>
      <c r="JLQ31"/>
      <c r="JLR31"/>
      <c r="JLS31"/>
      <c r="JLT31"/>
      <c r="JLU31"/>
      <c r="JLV31"/>
      <c r="JLW31"/>
      <c r="JLX31"/>
      <c r="JLY31"/>
      <c r="JLZ31"/>
      <c r="JMA31"/>
      <c r="JMB31"/>
      <c r="JMC31"/>
      <c r="JMD31"/>
      <c r="JME31"/>
      <c r="JMF31"/>
      <c r="JMG31"/>
      <c r="JMH31"/>
      <c r="JMI31"/>
      <c r="JMJ31"/>
      <c r="JMK31"/>
      <c r="JML31"/>
      <c r="JMM31"/>
      <c r="JMN31"/>
      <c r="JMO31"/>
      <c r="JMP31"/>
      <c r="JMQ31"/>
      <c r="JMR31"/>
      <c r="JMS31"/>
      <c r="JMT31"/>
      <c r="JMU31"/>
      <c r="JMV31"/>
      <c r="JMW31"/>
      <c r="JMX31"/>
      <c r="JMY31"/>
      <c r="JMZ31"/>
      <c r="JNA31"/>
      <c r="JNB31"/>
      <c r="JNC31"/>
      <c r="JND31"/>
      <c r="JNE31"/>
      <c r="JNF31"/>
      <c r="JNG31"/>
      <c r="JNH31"/>
      <c r="JNI31"/>
      <c r="JNJ31"/>
      <c r="JNK31"/>
      <c r="JNL31"/>
      <c r="JNM31"/>
      <c r="JNN31"/>
      <c r="JNO31"/>
      <c r="JNP31"/>
      <c r="JNQ31"/>
      <c r="JNR31"/>
      <c r="JNS31"/>
      <c r="JNT31"/>
      <c r="JNU31"/>
      <c r="JNV31"/>
      <c r="JNW31"/>
      <c r="JNX31"/>
      <c r="JNY31"/>
      <c r="JNZ31"/>
      <c r="JOA31"/>
      <c r="JOB31"/>
      <c r="JOC31"/>
      <c r="JOD31"/>
      <c r="JOE31"/>
      <c r="JOF31"/>
      <c r="JOG31"/>
      <c r="JOH31"/>
      <c r="JOI31"/>
      <c r="JOJ31"/>
      <c r="JOK31"/>
      <c r="JOL31"/>
      <c r="JOM31"/>
      <c r="JON31"/>
      <c r="JOO31"/>
      <c r="JOP31"/>
      <c r="JOQ31"/>
      <c r="JOR31"/>
      <c r="JOS31"/>
      <c r="JOT31"/>
      <c r="JOU31"/>
      <c r="JOV31"/>
      <c r="JOW31"/>
      <c r="JOX31"/>
      <c r="JOY31"/>
      <c r="JOZ31"/>
      <c r="JPA31"/>
      <c r="JPB31"/>
      <c r="JPC31"/>
      <c r="JPD31"/>
      <c r="JPE31"/>
      <c r="JPF31"/>
      <c r="JPG31"/>
      <c r="JPH31"/>
      <c r="JPI31"/>
      <c r="JPJ31"/>
      <c r="JPK31"/>
      <c r="JPL31"/>
      <c r="JPM31"/>
      <c r="JPN31"/>
      <c r="JPO31"/>
      <c r="JPP31"/>
      <c r="JPQ31"/>
      <c r="JPR31"/>
      <c r="JPS31"/>
      <c r="JPT31"/>
      <c r="JPU31"/>
      <c r="JPV31"/>
      <c r="JPW31"/>
      <c r="JPX31"/>
      <c r="JPY31"/>
      <c r="JPZ31"/>
      <c r="JQA31"/>
      <c r="JQB31"/>
      <c r="JQC31"/>
      <c r="JQD31"/>
      <c r="JQE31"/>
      <c r="JQF31"/>
      <c r="JQG31"/>
      <c r="JQH31"/>
      <c r="JQI31"/>
      <c r="JQJ31"/>
      <c r="JQK31"/>
      <c r="JQL31"/>
      <c r="JQM31"/>
      <c r="JQN31"/>
      <c r="JQO31"/>
      <c r="JQP31"/>
      <c r="JQQ31"/>
      <c r="JQR31"/>
      <c r="JQS31"/>
      <c r="JQT31"/>
      <c r="JQU31"/>
      <c r="JQV31"/>
      <c r="JQW31"/>
      <c r="JQX31"/>
      <c r="JQY31"/>
      <c r="JQZ31"/>
      <c r="JRA31"/>
      <c r="JRB31"/>
      <c r="JRC31"/>
      <c r="JRD31"/>
      <c r="JRE31"/>
      <c r="JRF31"/>
      <c r="JRG31"/>
      <c r="JRH31"/>
      <c r="JRI31"/>
      <c r="JRJ31"/>
      <c r="JRK31"/>
      <c r="JRL31"/>
      <c r="JRM31"/>
      <c r="JRN31"/>
      <c r="JRO31"/>
      <c r="JRP31"/>
      <c r="JRQ31"/>
      <c r="JRR31"/>
      <c r="JRS31"/>
      <c r="JRT31"/>
      <c r="JRU31"/>
      <c r="JRV31"/>
      <c r="JRW31"/>
      <c r="JRX31"/>
      <c r="JRY31"/>
      <c r="JRZ31"/>
      <c r="JSA31"/>
      <c r="JSB31"/>
      <c r="JSC31"/>
      <c r="JSD31"/>
      <c r="JSE31"/>
      <c r="JSF31"/>
      <c r="JSG31"/>
      <c r="JSH31"/>
      <c r="JSI31"/>
      <c r="JSJ31"/>
      <c r="JSK31"/>
      <c r="JSL31"/>
      <c r="JSM31"/>
      <c r="JSN31"/>
      <c r="JSO31"/>
      <c r="JSP31"/>
      <c r="JSQ31"/>
      <c r="JSR31"/>
      <c r="JSS31"/>
      <c r="JST31"/>
      <c r="JSU31"/>
      <c r="JSV31"/>
      <c r="JSW31"/>
      <c r="JSX31"/>
      <c r="JSY31"/>
      <c r="JSZ31"/>
      <c r="JTA31"/>
      <c r="JTB31"/>
      <c r="JTC31"/>
      <c r="JTD31"/>
      <c r="JTE31"/>
      <c r="JTF31"/>
      <c r="JTG31"/>
      <c r="JTH31"/>
      <c r="JTI31"/>
      <c r="JTJ31"/>
      <c r="JTK31"/>
      <c r="JTL31"/>
      <c r="JTM31"/>
      <c r="JTN31"/>
      <c r="JTO31"/>
      <c r="JTP31"/>
      <c r="JTQ31"/>
      <c r="JTR31"/>
      <c r="JTS31"/>
      <c r="JTT31"/>
      <c r="JTU31"/>
      <c r="JTV31"/>
      <c r="JTW31"/>
      <c r="JTX31"/>
      <c r="JTY31"/>
      <c r="JTZ31"/>
      <c r="JUA31"/>
      <c r="JUB31"/>
      <c r="JUC31"/>
      <c r="JUD31"/>
      <c r="JUE31"/>
      <c r="JUF31"/>
      <c r="JUG31"/>
      <c r="JUH31"/>
      <c r="JUI31"/>
      <c r="JUJ31"/>
      <c r="JUK31"/>
      <c r="JUL31"/>
      <c r="JUM31"/>
      <c r="JUN31"/>
      <c r="JUO31"/>
      <c r="JUP31"/>
      <c r="JUQ31"/>
      <c r="JUR31"/>
      <c r="JUS31"/>
      <c r="JUT31"/>
      <c r="JUU31"/>
      <c r="JUV31"/>
      <c r="JUW31"/>
      <c r="JUX31"/>
      <c r="JUY31"/>
      <c r="JUZ31"/>
      <c r="JVA31"/>
      <c r="JVB31"/>
      <c r="JVC31"/>
      <c r="JVD31"/>
      <c r="JVE31"/>
      <c r="JVF31"/>
      <c r="JVG31"/>
      <c r="JVH31"/>
      <c r="JVI31"/>
      <c r="JVJ31"/>
      <c r="JVK31"/>
      <c r="JVL31"/>
      <c r="JVM31"/>
      <c r="JVN31"/>
      <c r="JVO31"/>
      <c r="JVP31"/>
      <c r="JVQ31"/>
      <c r="JVR31"/>
      <c r="JVS31"/>
      <c r="JVT31"/>
      <c r="JVU31"/>
      <c r="JVV31"/>
      <c r="JVW31"/>
      <c r="JVX31"/>
      <c r="JVY31"/>
      <c r="JVZ31"/>
      <c r="JWA31"/>
      <c r="JWB31"/>
      <c r="JWC31"/>
      <c r="JWD31"/>
      <c r="JWE31"/>
      <c r="JWF31"/>
      <c r="JWG31"/>
      <c r="JWH31"/>
      <c r="JWI31"/>
      <c r="JWJ31"/>
      <c r="JWK31"/>
      <c r="JWL31"/>
      <c r="JWM31"/>
      <c r="JWN31"/>
      <c r="JWO31"/>
      <c r="JWP31"/>
      <c r="JWQ31"/>
      <c r="JWR31"/>
      <c r="JWS31"/>
      <c r="JWT31"/>
      <c r="JWU31"/>
      <c r="JWV31"/>
      <c r="JWW31"/>
      <c r="JWX31"/>
      <c r="JWY31"/>
      <c r="JWZ31"/>
      <c r="JXA31"/>
      <c r="JXB31"/>
      <c r="JXC31"/>
      <c r="JXD31"/>
      <c r="JXE31"/>
      <c r="JXF31"/>
      <c r="JXG31"/>
      <c r="JXH31"/>
      <c r="JXI31"/>
      <c r="JXJ31"/>
      <c r="JXK31"/>
      <c r="JXL31"/>
      <c r="JXM31"/>
      <c r="JXN31"/>
      <c r="JXO31"/>
      <c r="JXP31"/>
      <c r="JXQ31"/>
      <c r="JXR31"/>
      <c r="JXS31"/>
      <c r="JXT31"/>
      <c r="JXU31"/>
      <c r="JXV31"/>
      <c r="JXW31"/>
      <c r="JXX31"/>
      <c r="JXY31"/>
      <c r="JXZ31"/>
      <c r="JYA31"/>
      <c r="JYB31"/>
      <c r="JYC31"/>
      <c r="JYD31"/>
      <c r="JYE31"/>
      <c r="JYF31"/>
      <c r="JYG31"/>
      <c r="JYH31"/>
      <c r="JYI31"/>
      <c r="JYJ31"/>
      <c r="JYK31"/>
      <c r="JYL31"/>
      <c r="JYM31"/>
      <c r="JYN31"/>
      <c r="JYO31"/>
      <c r="JYP31"/>
      <c r="JYQ31"/>
      <c r="JYR31"/>
      <c r="JYS31"/>
      <c r="JYT31"/>
      <c r="JYU31"/>
      <c r="JYV31"/>
      <c r="JYW31"/>
      <c r="JYX31"/>
      <c r="JYY31"/>
      <c r="JYZ31"/>
      <c r="JZA31"/>
      <c r="JZB31"/>
      <c r="JZC31"/>
      <c r="JZD31"/>
      <c r="JZE31"/>
      <c r="JZF31"/>
      <c r="JZG31"/>
      <c r="JZH31"/>
      <c r="JZI31"/>
      <c r="JZJ31"/>
      <c r="JZK31"/>
      <c r="JZL31"/>
      <c r="JZM31"/>
      <c r="JZN31"/>
      <c r="JZO31"/>
      <c r="JZP31"/>
      <c r="JZQ31"/>
      <c r="JZR31"/>
      <c r="JZS31"/>
      <c r="JZT31"/>
      <c r="JZU31"/>
      <c r="JZV31"/>
      <c r="JZW31"/>
      <c r="JZX31"/>
      <c r="JZY31"/>
      <c r="JZZ31"/>
      <c r="KAA31"/>
      <c r="KAB31"/>
      <c r="KAC31"/>
      <c r="KAD31"/>
      <c r="KAE31"/>
      <c r="KAF31"/>
      <c r="KAG31"/>
      <c r="KAH31"/>
      <c r="KAI31"/>
      <c r="KAJ31"/>
      <c r="KAK31"/>
      <c r="KAL31"/>
      <c r="KAM31"/>
      <c r="KAN31"/>
      <c r="KAO31"/>
      <c r="KAP31"/>
      <c r="KAQ31"/>
      <c r="KAR31"/>
      <c r="KAS31"/>
      <c r="KAT31"/>
      <c r="KAU31"/>
      <c r="KAV31"/>
      <c r="KAW31"/>
      <c r="KAX31"/>
      <c r="KAY31"/>
      <c r="KAZ31"/>
      <c r="KBA31"/>
      <c r="KBB31"/>
      <c r="KBC31"/>
      <c r="KBD31"/>
      <c r="KBE31"/>
      <c r="KBF31"/>
      <c r="KBG31"/>
      <c r="KBH31"/>
      <c r="KBI31"/>
      <c r="KBJ31"/>
      <c r="KBK31"/>
      <c r="KBL31"/>
      <c r="KBM31"/>
      <c r="KBN31"/>
      <c r="KBO31"/>
      <c r="KBP31"/>
      <c r="KBQ31"/>
      <c r="KBR31"/>
      <c r="KBS31"/>
      <c r="KBT31"/>
      <c r="KBU31"/>
      <c r="KBV31"/>
      <c r="KBW31"/>
      <c r="KBX31"/>
      <c r="KBY31"/>
      <c r="KBZ31"/>
      <c r="KCA31"/>
      <c r="KCB31"/>
      <c r="KCC31"/>
      <c r="KCD31"/>
      <c r="KCE31"/>
      <c r="KCF31"/>
      <c r="KCG31"/>
      <c r="KCH31"/>
      <c r="KCI31"/>
      <c r="KCJ31"/>
      <c r="KCK31"/>
      <c r="KCL31"/>
      <c r="KCM31"/>
      <c r="KCN31"/>
      <c r="KCO31"/>
      <c r="KCP31"/>
      <c r="KCQ31"/>
      <c r="KCR31"/>
      <c r="KCS31"/>
      <c r="KCT31"/>
      <c r="KCU31"/>
      <c r="KCV31"/>
      <c r="KCW31"/>
      <c r="KCX31"/>
      <c r="KCY31"/>
      <c r="KCZ31"/>
      <c r="KDA31"/>
      <c r="KDB31"/>
      <c r="KDC31"/>
      <c r="KDD31"/>
      <c r="KDE31"/>
      <c r="KDF31"/>
      <c r="KDG31"/>
      <c r="KDH31"/>
      <c r="KDI31"/>
      <c r="KDJ31"/>
      <c r="KDK31"/>
      <c r="KDL31"/>
      <c r="KDM31"/>
      <c r="KDN31"/>
      <c r="KDO31"/>
      <c r="KDP31"/>
      <c r="KDQ31"/>
      <c r="KDR31"/>
      <c r="KDS31"/>
      <c r="KDT31"/>
      <c r="KDU31"/>
      <c r="KDV31"/>
      <c r="KDW31"/>
      <c r="KDX31"/>
      <c r="KDY31"/>
      <c r="KDZ31"/>
      <c r="KEA31"/>
      <c r="KEB31"/>
      <c r="KEC31"/>
      <c r="KED31"/>
      <c r="KEE31"/>
      <c r="KEF31"/>
      <c r="KEG31"/>
      <c r="KEH31"/>
      <c r="KEI31"/>
      <c r="KEJ31"/>
      <c r="KEK31"/>
      <c r="KEL31"/>
      <c r="KEM31"/>
      <c r="KEN31"/>
      <c r="KEO31"/>
      <c r="KEP31"/>
      <c r="KEQ31"/>
      <c r="KER31"/>
      <c r="KES31"/>
      <c r="KET31"/>
      <c r="KEU31"/>
      <c r="KEV31"/>
      <c r="KEW31"/>
      <c r="KEX31"/>
      <c r="KEY31"/>
      <c r="KEZ31"/>
      <c r="KFA31"/>
      <c r="KFB31"/>
      <c r="KFC31"/>
      <c r="KFD31"/>
      <c r="KFE31"/>
      <c r="KFF31"/>
      <c r="KFG31"/>
      <c r="KFH31"/>
      <c r="KFI31"/>
      <c r="KFJ31"/>
      <c r="KFK31"/>
      <c r="KFL31"/>
      <c r="KFM31"/>
      <c r="KFN31"/>
      <c r="KFO31"/>
      <c r="KFP31"/>
      <c r="KFQ31"/>
      <c r="KFR31"/>
      <c r="KFS31"/>
      <c r="KFT31"/>
      <c r="KFU31"/>
      <c r="KFV31"/>
      <c r="KFW31"/>
      <c r="KFX31"/>
      <c r="KFY31"/>
      <c r="KFZ31"/>
      <c r="KGA31"/>
      <c r="KGB31"/>
      <c r="KGC31"/>
      <c r="KGD31"/>
      <c r="KGE31"/>
      <c r="KGF31"/>
      <c r="KGG31"/>
      <c r="KGH31"/>
      <c r="KGI31"/>
      <c r="KGJ31"/>
      <c r="KGK31"/>
      <c r="KGL31"/>
      <c r="KGM31"/>
      <c r="KGN31"/>
      <c r="KGO31"/>
      <c r="KGP31"/>
      <c r="KGQ31"/>
      <c r="KGR31"/>
      <c r="KGS31"/>
      <c r="KGT31"/>
      <c r="KGU31"/>
      <c r="KGV31"/>
      <c r="KGW31"/>
      <c r="KGX31"/>
      <c r="KGY31"/>
      <c r="KGZ31"/>
      <c r="KHA31"/>
      <c r="KHB31"/>
      <c r="KHC31"/>
      <c r="KHD31"/>
      <c r="KHE31"/>
      <c r="KHF31"/>
      <c r="KHG31"/>
      <c r="KHH31"/>
      <c r="KHI31"/>
      <c r="KHJ31"/>
      <c r="KHK31"/>
      <c r="KHL31"/>
      <c r="KHM31"/>
      <c r="KHN31"/>
      <c r="KHO31"/>
      <c r="KHP31"/>
      <c r="KHQ31"/>
      <c r="KHR31"/>
      <c r="KHS31"/>
      <c r="KHT31"/>
      <c r="KHU31"/>
      <c r="KHV31"/>
      <c r="KHW31"/>
      <c r="KHX31"/>
      <c r="KHY31"/>
      <c r="KHZ31"/>
      <c r="KIA31"/>
      <c r="KIB31"/>
      <c r="KIC31"/>
      <c r="KID31"/>
      <c r="KIE31"/>
      <c r="KIF31"/>
      <c r="KIG31"/>
      <c r="KIH31"/>
      <c r="KII31"/>
      <c r="KIJ31"/>
      <c r="KIK31"/>
      <c r="KIL31"/>
      <c r="KIM31"/>
      <c r="KIN31"/>
      <c r="KIO31"/>
      <c r="KIP31"/>
      <c r="KIQ31"/>
      <c r="KIR31"/>
      <c r="KIS31"/>
      <c r="KIT31"/>
      <c r="KIU31"/>
      <c r="KIV31"/>
      <c r="KIW31"/>
      <c r="KIX31"/>
      <c r="KIY31"/>
      <c r="KIZ31"/>
      <c r="KJA31"/>
      <c r="KJB31"/>
      <c r="KJC31"/>
      <c r="KJD31"/>
      <c r="KJE31"/>
      <c r="KJF31"/>
      <c r="KJG31"/>
      <c r="KJH31"/>
      <c r="KJI31"/>
      <c r="KJJ31"/>
      <c r="KJK31"/>
      <c r="KJL31"/>
      <c r="KJM31"/>
      <c r="KJN31"/>
      <c r="KJO31"/>
      <c r="KJP31"/>
      <c r="KJQ31"/>
      <c r="KJR31"/>
      <c r="KJS31"/>
      <c r="KJT31"/>
      <c r="KJU31"/>
      <c r="KJV31"/>
      <c r="KJW31"/>
      <c r="KJX31"/>
      <c r="KJY31"/>
      <c r="KJZ31"/>
      <c r="KKA31"/>
      <c r="KKB31"/>
      <c r="KKC31"/>
      <c r="KKD31"/>
      <c r="KKE31"/>
      <c r="KKF31"/>
      <c r="KKG31"/>
      <c r="KKH31"/>
      <c r="KKI31"/>
      <c r="KKJ31"/>
      <c r="KKK31"/>
      <c r="KKL31"/>
      <c r="KKM31"/>
      <c r="KKN31"/>
      <c r="KKO31"/>
      <c r="KKP31"/>
      <c r="KKQ31"/>
      <c r="KKR31"/>
      <c r="KKS31"/>
      <c r="KKT31"/>
      <c r="KKU31"/>
      <c r="KKV31"/>
      <c r="KKW31"/>
      <c r="KKX31"/>
      <c r="KKY31"/>
      <c r="KKZ31"/>
      <c r="KLA31"/>
      <c r="KLB31"/>
      <c r="KLC31"/>
      <c r="KLD31"/>
      <c r="KLE31"/>
      <c r="KLF31"/>
      <c r="KLG31"/>
      <c r="KLH31"/>
      <c r="KLI31"/>
      <c r="KLJ31"/>
      <c r="KLK31"/>
      <c r="KLL31"/>
      <c r="KLM31"/>
      <c r="KLN31"/>
      <c r="KLO31"/>
      <c r="KLP31"/>
      <c r="KLQ31"/>
      <c r="KLR31"/>
      <c r="KLS31"/>
      <c r="KLT31"/>
      <c r="KLU31"/>
      <c r="KLV31"/>
      <c r="KLW31"/>
      <c r="KLX31"/>
      <c r="KLY31"/>
      <c r="KLZ31"/>
      <c r="KMA31"/>
      <c r="KMB31"/>
      <c r="KMC31"/>
      <c r="KMD31"/>
      <c r="KME31"/>
      <c r="KMF31"/>
      <c r="KMG31"/>
      <c r="KMH31"/>
      <c r="KMI31"/>
      <c r="KMJ31"/>
      <c r="KMK31"/>
      <c r="KML31"/>
      <c r="KMM31"/>
      <c r="KMN31"/>
      <c r="KMO31"/>
      <c r="KMP31"/>
      <c r="KMQ31"/>
      <c r="KMR31"/>
      <c r="KMS31"/>
      <c r="KMT31"/>
      <c r="KMU31"/>
      <c r="KMV31"/>
      <c r="KMW31"/>
      <c r="KMX31"/>
      <c r="KMY31"/>
      <c r="KMZ31"/>
      <c r="KNA31"/>
      <c r="KNB31"/>
      <c r="KNC31"/>
      <c r="KND31"/>
      <c r="KNE31"/>
      <c r="KNF31"/>
      <c r="KNG31"/>
      <c r="KNH31"/>
      <c r="KNI31"/>
      <c r="KNJ31"/>
      <c r="KNK31"/>
      <c r="KNL31"/>
      <c r="KNM31"/>
      <c r="KNN31"/>
      <c r="KNO31"/>
      <c r="KNP31"/>
      <c r="KNQ31"/>
      <c r="KNR31"/>
      <c r="KNS31"/>
      <c r="KNT31"/>
      <c r="KNU31"/>
      <c r="KNV31"/>
      <c r="KNW31"/>
      <c r="KNX31"/>
      <c r="KNY31"/>
      <c r="KNZ31"/>
      <c r="KOA31"/>
      <c r="KOB31"/>
      <c r="KOC31"/>
      <c r="KOD31"/>
      <c r="KOE31"/>
      <c r="KOF31"/>
      <c r="KOG31"/>
      <c r="KOH31"/>
      <c r="KOI31"/>
      <c r="KOJ31"/>
      <c r="KOK31"/>
      <c r="KOL31"/>
      <c r="KOM31"/>
      <c r="KON31"/>
      <c r="KOO31"/>
      <c r="KOP31"/>
      <c r="KOQ31"/>
      <c r="KOR31"/>
      <c r="KOS31"/>
      <c r="KOT31"/>
      <c r="KOU31"/>
      <c r="KOV31"/>
      <c r="KOW31"/>
      <c r="KOX31"/>
      <c r="KOY31"/>
      <c r="KOZ31"/>
      <c r="KPA31"/>
      <c r="KPB31"/>
      <c r="KPC31"/>
      <c r="KPD31"/>
      <c r="KPE31"/>
      <c r="KPF31"/>
      <c r="KPG31"/>
      <c r="KPH31"/>
      <c r="KPI31"/>
      <c r="KPJ31"/>
      <c r="KPK31"/>
      <c r="KPL31"/>
      <c r="KPM31"/>
      <c r="KPN31"/>
      <c r="KPO31"/>
      <c r="KPP31"/>
      <c r="KPQ31"/>
      <c r="KPR31"/>
      <c r="KPS31"/>
      <c r="KPT31"/>
      <c r="KPU31"/>
      <c r="KPV31"/>
      <c r="KPW31"/>
      <c r="KPX31"/>
      <c r="KPY31"/>
      <c r="KPZ31"/>
      <c r="KQA31"/>
      <c r="KQB31"/>
      <c r="KQC31"/>
      <c r="KQD31"/>
      <c r="KQE31"/>
      <c r="KQF31"/>
      <c r="KQG31"/>
      <c r="KQH31"/>
      <c r="KQI31"/>
      <c r="KQJ31"/>
      <c r="KQK31"/>
      <c r="KQL31"/>
      <c r="KQM31"/>
      <c r="KQN31"/>
      <c r="KQO31"/>
      <c r="KQP31"/>
      <c r="KQQ31"/>
      <c r="KQR31"/>
      <c r="KQS31"/>
      <c r="KQT31"/>
      <c r="KQU31"/>
      <c r="KQV31"/>
      <c r="KQW31"/>
      <c r="KQX31"/>
      <c r="KQY31"/>
      <c r="KQZ31"/>
      <c r="KRA31"/>
      <c r="KRB31"/>
      <c r="KRC31"/>
      <c r="KRD31"/>
      <c r="KRE31"/>
      <c r="KRF31"/>
      <c r="KRG31"/>
      <c r="KRH31"/>
      <c r="KRI31"/>
      <c r="KRJ31"/>
      <c r="KRK31"/>
      <c r="KRL31"/>
      <c r="KRM31"/>
      <c r="KRN31"/>
      <c r="KRO31"/>
      <c r="KRP31"/>
      <c r="KRQ31"/>
      <c r="KRR31"/>
      <c r="KRS31"/>
      <c r="KRT31"/>
      <c r="KRU31"/>
      <c r="KRV31"/>
      <c r="KRW31"/>
      <c r="KRX31"/>
      <c r="KRY31"/>
      <c r="KRZ31"/>
      <c r="KSA31"/>
      <c r="KSB31"/>
      <c r="KSC31"/>
      <c r="KSD31"/>
      <c r="KSE31"/>
      <c r="KSF31"/>
      <c r="KSG31"/>
      <c r="KSH31"/>
      <c r="KSI31"/>
      <c r="KSJ31"/>
      <c r="KSK31"/>
      <c r="KSL31"/>
      <c r="KSM31"/>
      <c r="KSN31"/>
      <c r="KSO31"/>
      <c r="KSP31"/>
      <c r="KSQ31"/>
      <c r="KSR31"/>
      <c r="KSS31"/>
      <c r="KST31"/>
      <c r="KSU31"/>
      <c r="KSV31"/>
      <c r="KSW31"/>
      <c r="KSX31"/>
      <c r="KSY31"/>
      <c r="KSZ31"/>
      <c r="KTA31"/>
      <c r="KTB31"/>
      <c r="KTC31"/>
      <c r="KTD31"/>
      <c r="KTE31"/>
      <c r="KTF31"/>
      <c r="KTG31"/>
      <c r="KTH31"/>
      <c r="KTI31"/>
      <c r="KTJ31"/>
      <c r="KTK31"/>
      <c r="KTL31"/>
      <c r="KTM31"/>
      <c r="KTN31"/>
      <c r="KTO31"/>
      <c r="KTP31"/>
      <c r="KTQ31"/>
      <c r="KTR31"/>
      <c r="KTS31"/>
      <c r="KTT31"/>
      <c r="KTU31"/>
      <c r="KTV31"/>
      <c r="KTW31"/>
      <c r="KTX31"/>
      <c r="KTY31"/>
      <c r="KTZ31"/>
      <c r="KUA31"/>
      <c r="KUB31"/>
      <c r="KUC31"/>
      <c r="KUD31"/>
      <c r="KUE31"/>
      <c r="KUF31"/>
      <c r="KUG31"/>
      <c r="KUH31"/>
      <c r="KUI31"/>
      <c r="KUJ31"/>
      <c r="KUK31"/>
      <c r="KUL31"/>
      <c r="KUM31"/>
      <c r="KUN31"/>
      <c r="KUO31"/>
      <c r="KUP31"/>
      <c r="KUQ31"/>
      <c r="KUR31"/>
      <c r="KUS31"/>
      <c r="KUT31"/>
      <c r="KUU31"/>
      <c r="KUV31"/>
      <c r="KUW31"/>
      <c r="KUX31"/>
      <c r="KUY31"/>
      <c r="KUZ31"/>
      <c r="KVA31"/>
      <c r="KVB31"/>
      <c r="KVC31"/>
      <c r="KVD31"/>
      <c r="KVE31"/>
      <c r="KVF31"/>
      <c r="KVG31"/>
      <c r="KVH31"/>
      <c r="KVI31"/>
      <c r="KVJ31"/>
      <c r="KVK31"/>
      <c r="KVL31"/>
      <c r="KVM31"/>
      <c r="KVN31"/>
      <c r="KVO31"/>
      <c r="KVP31"/>
      <c r="KVQ31"/>
      <c r="KVR31"/>
      <c r="KVS31"/>
      <c r="KVT31"/>
      <c r="KVU31"/>
      <c r="KVV31"/>
      <c r="KVW31"/>
      <c r="KVX31"/>
      <c r="KVY31"/>
      <c r="KVZ31"/>
      <c r="KWA31"/>
      <c r="KWB31"/>
      <c r="KWC31"/>
      <c r="KWD31"/>
      <c r="KWE31"/>
      <c r="KWF31"/>
      <c r="KWG31"/>
      <c r="KWH31"/>
      <c r="KWI31"/>
      <c r="KWJ31"/>
      <c r="KWK31"/>
      <c r="KWL31"/>
      <c r="KWM31"/>
      <c r="KWN31"/>
      <c r="KWO31"/>
      <c r="KWP31"/>
      <c r="KWQ31"/>
      <c r="KWR31"/>
      <c r="KWS31"/>
      <c r="KWT31"/>
      <c r="KWU31"/>
      <c r="KWV31"/>
      <c r="KWW31"/>
      <c r="KWX31"/>
      <c r="KWY31"/>
      <c r="KWZ31"/>
      <c r="KXA31"/>
      <c r="KXB31"/>
      <c r="KXC31"/>
      <c r="KXD31"/>
      <c r="KXE31"/>
      <c r="KXF31"/>
      <c r="KXG31"/>
      <c r="KXH31"/>
      <c r="KXI31"/>
      <c r="KXJ31"/>
      <c r="KXK31"/>
      <c r="KXL31"/>
      <c r="KXM31"/>
      <c r="KXN31"/>
      <c r="KXO31"/>
      <c r="KXP31"/>
      <c r="KXQ31"/>
      <c r="KXR31"/>
      <c r="KXS31"/>
      <c r="KXT31"/>
      <c r="KXU31"/>
      <c r="KXV31"/>
      <c r="KXW31"/>
      <c r="KXX31"/>
      <c r="KXY31"/>
      <c r="KXZ31"/>
      <c r="KYA31"/>
      <c r="KYB31"/>
      <c r="KYC31"/>
      <c r="KYD31"/>
      <c r="KYE31"/>
      <c r="KYF31"/>
      <c r="KYG31"/>
      <c r="KYH31"/>
      <c r="KYI31"/>
      <c r="KYJ31"/>
      <c r="KYK31"/>
      <c r="KYL31"/>
      <c r="KYM31"/>
      <c r="KYN31"/>
      <c r="KYO31"/>
      <c r="KYP31"/>
      <c r="KYQ31"/>
      <c r="KYR31"/>
      <c r="KYS31"/>
      <c r="KYT31"/>
      <c r="KYU31"/>
      <c r="KYV31"/>
      <c r="KYW31"/>
      <c r="KYX31"/>
      <c r="KYY31"/>
      <c r="KYZ31"/>
      <c r="KZA31"/>
      <c r="KZB31"/>
      <c r="KZC31"/>
      <c r="KZD31"/>
      <c r="KZE31"/>
      <c r="KZF31"/>
      <c r="KZG31"/>
      <c r="KZH31"/>
      <c r="KZI31"/>
      <c r="KZJ31"/>
      <c r="KZK31"/>
      <c r="KZL31"/>
      <c r="KZM31"/>
      <c r="KZN31"/>
      <c r="KZO31"/>
      <c r="KZP31"/>
      <c r="KZQ31"/>
      <c r="KZR31"/>
      <c r="KZS31"/>
      <c r="KZT31"/>
      <c r="KZU31"/>
      <c r="KZV31"/>
      <c r="KZW31"/>
      <c r="KZX31"/>
      <c r="KZY31"/>
      <c r="KZZ31"/>
      <c r="LAA31"/>
      <c r="LAB31"/>
      <c r="LAC31"/>
      <c r="LAD31"/>
      <c r="LAE31"/>
      <c r="LAF31"/>
      <c r="LAG31"/>
      <c r="LAH31"/>
      <c r="LAI31"/>
      <c r="LAJ31"/>
      <c r="LAK31"/>
      <c r="LAL31"/>
      <c r="LAM31"/>
      <c r="LAN31"/>
      <c r="LAO31"/>
      <c r="LAP31"/>
      <c r="LAQ31"/>
      <c r="LAR31"/>
      <c r="LAS31"/>
      <c r="LAT31"/>
      <c r="LAU31"/>
      <c r="LAV31"/>
      <c r="LAW31"/>
      <c r="LAX31"/>
      <c r="LAY31"/>
      <c r="LAZ31"/>
      <c r="LBA31"/>
      <c r="LBB31"/>
      <c r="LBC31"/>
      <c r="LBD31"/>
      <c r="LBE31"/>
      <c r="LBF31"/>
      <c r="LBG31"/>
      <c r="LBH31"/>
      <c r="LBI31"/>
      <c r="LBJ31"/>
      <c r="LBK31"/>
      <c r="LBL31"/>
      <c r="LBM31"/>
      <c r="LBN31"/>
      <c r="LBO31"/>
      <c r="LBP31"/>
      <c r="LBQ31"/>
      <c r="LBR31"/>
      <c r="LBS31"/>
      <c r="LBT31"/>
      <c r="LBU31"/>
      <c r="LBV31"/>
      <c r="LBW31"/>
      <c r="LBX31"/>
      <c r="LBY31"/>
      <c r="LBZ31"/>
      <c r="LCA31"/>
      <c r="LCB31"/>
      <c r="LCC31"/>
      <c r="LCD31"/>
      <c r="LCE31"/>
      <c r="LCF31"/>
      <c r="LCG31"/>
      <c r="LCH31"/>
      <c r="LCI31"/>
      <c r="LCJ31"/>
      <c r="LCK31"/>
      <c r="LCL31"/>
      <c r="LCM31"/>
      <c r="LCN31"/>
      <c r="LCO31"/>
      <c r="LCP31"/>
      <c r="LCQ31"/>
      <c r="LCR31"/>
      <c r="LCS31"/>
      <c r="LCT31"/>
      <c r="LCU31"/>
      <c r="LCV31"/>
      <c r="LCW31"/>
      <c r="LCX31"/>
      <c r="LCY31"/>
      <c r="LCZ31"/>
      <c r="LDA31"/>
      <c r="LDB31"/>
      <c r="LDC31"/>
      <c r="LDD31"/>
      <c r="LDE31"/>
      <c r="LDF31"/>
      <c r="LDG31"/>
      <c r="LDH31"/>
      <c r="LDI31"/>
      <c r="LDJ31"/>
      <c r="LDK31"/>
      <c r="LDL31"/>
      <c r="LDM31"/>
      <c r="LDN31"/>
      <c r="LDO31"/>
      <c r="LDP31"/>
      <c r="LDQ31"/>
      <c r="LDR31"/>
      <c r="LDS31"/>
      <c r="LDT31"/>
      <c r="LDU31"/>
      <c r="LDV31"/>
      <c r="LDW31"/>
      <c r="LDX31"/>
      <c r="LDY31"/>
      <c r="LDZ31"/>
      <c r="LEA31"/>
      <c r="LEB31"/>
      <c r="LEC31"/>
      <c r="LED31"/>
      <c r="LEE31"/>
      <c r="LEF31"/>
      <c r="LEG31"/>
      <c r="LEH31"/>
      <c r="LEI31"/>
      <c r="LEJ31"/>
      <c r="LEK31"/>
      <c r="LEL31"/>
      <c r="LEM31"/>
      <c r="LEN31"/>
      <c r="LEO31"/>
      <c r="LEP31"/>
      <c r="LEQ31"/>
      <c r="LER31"/>
      <c r="LES31"/>
      <c r="LET31"/>
      <c r="LEU31"/>
      <c r="LEV31"/>
      <c r="LEW31"/>
      <c r="LEX31"/>
      <c r="LEY31"/>
      <c r="LEZ31"/>
      <c r="LFA31"/>
      <c r="LFB31"/>
      <c r="LFC31"/>
      <c r="LFD31"/>
      <c r="LFE31"/>
      <c r="LFF31"/>
      <c r="LFG31"/>
      <c r="LFH31"/>
      <c r="LFI31"/>
      <c r="LFJ31"/>
      <c r="LFK31"/>
      <c r="LFL31"/>
      <c r="LFM31"/>
      <c r="LFN31"/>
      <c r="LFO31"/>
      <c r="LFP31"/>
      <c r="LFQ31"/>
      <c r="LFR31"/>
      <c r="LFS31"/>
      <c r="LFT31"/>
      <c r="LFU31"/>
      <c r="LFV31"/>
      <c r="LFW31"/>
      <c r="LFX31"/>
      <c r="LFY31"/>
      <c r="LFZ31"/>
      <c r="LGA31"/>
      <c r="LGB31"/>
      <c r="LGC31"/>
      <c r="LGD31"/>
      <c r="LGE31"/>
      <c r="LGF31"/>
      <c r="LGG31"/>
      <c r="LGH31"/>
      <c r="LGI31"/>
      <c r="LGJ31"/>
      <c r="LGK31"/>
      <c r="LGL31"/>
      <c r="LGM31"/>
      <c r="LGN31"/>
      <c r="LGO31"/>
      <c r="LGP31"/>
      <c r="LGQ31"/>
      <c r="LGR31"/>
      <c r="LGS31"/>
      <c r="LGT31"/>
      <c r="LGU31"/>
      <c r="LGV31"/>
      <c r="LGW31"/>
      <c r="LGX31"/>
      <c r="LGY31"/>
      <c r="LGZ31"/>
      <c r="LHA31"/>
      <c r="LHB31"/>
      <c r="LHC31"/>
      <c r="LHD31"/>
      <c r="LHE31"/>
      <c r="LHF31"/>
      <c r="LHG31"/>
      <c r="LHH31"/>
      <c r="LHI31"/>
      <c r="LHJ31"/>
      <c r="LHK31"/>
      <c r="LHL31"/>
      <c r="LHM31"/>
      <c r="LHN31"/>
      <c r="LHO31"/>
      <c r="LHP31"/>
      <c r="LHQ31"/>
      <c r="LHR31"/>
      <c r="LHS31"/>
      <c r="LHT31"/>
      <c r="LHU31"/>
      <c r="LHV31"/>
      <c r="LHW31"/>
      <c r="LHX31"/>
      <c r="LHY31"/>
      <c r="LHZ31"/>
      <c r="LIA31"/>
      <c r="LIB31"/>
      <c r="LIC31"/>
      <c r="LID31"/>
      <c r="LIE31"/>
      <c r="LIF31"/>
      <c r="LIG31"/>
      <c r="LIH31"/>
      <c r="LII31"/>
      <c r="LIJ31"/>
      <c r="LIK31"/>
      <c r="LIL31"/>
      <c r="LIM31"/>
      <c r="LIN31"/>
      <c r="LIO31"/>
      <c r="LIP31"/>
      <c r="LIQ31"/>
      <c r="LIR31"/>
      <c r="LIS31"/>
      <c r="LIT31"/>
      <c r="LIU31"/>
      <c r="LIV31"/>
      <c r="LIW31"/>
      <c r="LIX31"/>
      <c r="LIY31"/>
      <c r="LIZ31"/>
      <c r="LJA31"/>
      <c r="LJB31"/>
      <c r="LJC31"/>
      <c r="LJD31"/>
      <c r="LJE31"/>
      <c r="LJF31"/>
      <c r="LJG31"/>
      <c r="LJH31"/>
      <c r="LJI31"/>
      <c r="LJJ31"/>
      <c r="LJK31"/>
      <c r="LJL31"/>
      <c r="LJM31"/>
      <c r="LJN31"/>
      <c r="LJO31"/>
      <c r="LJP31"/>
      <c r="LJQ31"/>
      <c r="LJR31"/>
      <c r="LJS31"/>
      <c r="LJT31"/>
      <c r="LJU31"/>
      <c r="LJV31"/>
      <c r="LJW31"/>
      <c r="LJX31"/>
      <c r="LJY31"/>
      <c r="LJZ31"/>
      <c r="LKA31"/>
      <c r="LKB31"/>
      <c r="LKC31"/>
      <c r="LKD31"/>
      <c r="LKE31"/>
      <c r="LKF31"/>
      <c r="LKG31"/>
      <c r="LKH31"/>
      <c r="LKI31"/>
      <c r="LKJ31"/>
      <c r="LKK31"/>
      <c r="LKL31"/>
      <c r="LKM31"/>
      <c r="LKN31"/>
      <c r="LKO31"/>
      <c r="LKP31"/>
      <c r="LKQ31"/>
      <c r="LKR31"/>
      <c r="LKS31"/>
      <c r="LKT31"/>
      <c r="LKU31"/>
      <c r="LKV31"/>
      <c r="LKW31"/>
      <c r="LKX31"/>
      <c r="LKY31"/>
      <c r="LKZ31"/>
      <c r="LLA31"/>
      <c r="LLB31"/>
      <c r="LLC31"/>
      <c r="LLD31"/>
      <c r="LLE31"/>
      <c r="LLF31"/>
      <c r="LLG31"/>
      <c r="LLH31"/>
      <c r="LLI31"/>
      <c r="LLJ31"/>
      <c r="LLK31"/>
      <c r="LLL31"/>
      <c r="LLM31"/>
      <c r="LLN31"/>
      <c r="LLO31"/>
      <c r="LLP31"/>
      <c r="LLQ31"/>
      <c r="LLR31"/>
      <c r="LLS31"/>
      <c r="LLT31"/>
      <c r="LLU31"/>
      <c r="LLV31"/>
      <c r="LLW31"/>
      <c r="LLX31"/>
      <c r="LLY31"/>
      <c r="LLZ31"/>
      <c r="LMA31"/>
      <c r="LMB31"/>
      <c r="LMC31"/>
      <c r="LMD31"/>
      <c r="LME31"/>
      <c r="LMF31"/>
      <c r="LMG31"/>
      <c r="LMH31"/>
      <c r="LMI31"/>
      <c r="LMJ31"/>
      <c r="LMK31"/>
      <c r="LML31"/>
      <c r="LMM31"/>
      <c r="LMN31"/>
      <c r="LMO31"/>
      <c r="LMP31"/>
      <c r="LMQ31"/>
      <c r="LMR31"/>
      <c r="LMS31"/>
      <c r="LMT31"/>
      <c r="LMU31"/>
      <c r="LMV31"/>
      <c r="LMW31"/>
      <c r="LMX31"/>
      <c r="LMY31"/>
      <c r="LMZ31"/>
      <c r="LNA31"/>
      <c r="LNB31"/>
      <c r="LNC31"/>
      <c r="LND31"/>
      <c r="LNE31"/>
      <c r="LNF31"/>
      <c r="LNG31"/>
      <c r="LNH31"/>
      <c r="LNI31"/>
      <c r="LNJ31"/>
      <c r="LNK31"/>
      <c r="LNL31"/>
      <c r="LNM31"/>
      <c r="LNN31"/>
      <c r="LNO31"/>
      <c r="LNP31"/>
      <c r="LNQ31"/>
      <c r="LNR31"/>
      <c r="LNS31"/>
      <c r="LNT31"/>
      <c r="LNU31"/>
      <c r="LNV31"/>
      <c r="LNW31"/>
      <c r="LNX31"/>
      <c r="LNY31"/>
      <c r="LNZ31"/>
      <c r="LOA31"/>
      <c r="LOB31"/>
      <c r="LOC31"/>
      <c r="LOD31"/>
      <c r="LOE31"/>
      <c r="LOF31"/>
      <c r="LOG31"/>
      <c r="LOH31"/>
      <c r="LOI31"/>
      <c r="LOJ31"/>
      <c r="LOK31"/>
      <c r="LOL31"/>
      <c r="LOM31"/>
      <c r="LON31"/>
      <c r="LOO31"/>
      <c r="LOP31"/>
      <c r="LOQ31"/>
      <c r="LOR31"/>
      <c r="LOS31"/>
      <c r="LOT31"/>
      <c r="LOU31"/>
      <c r="LOV31"/>
      <c r="LOW31"/>
      <c r="LOX31"/>
      <c r="LOY31"/>
      <c r="LOZ31"/>
      <c r="LPA31"/>
      <c r="LPB31"/>
      <c r="LPC31"/>
      <c r="LPD31"/>
      <c r="LPE31"/>
      <c r="LPF31"/>
      <c r="LPG31"/>
      <c r="LPH31"/>
      <c r="LPI31"/>
      <c r="LPJ31"/>
      <c r="LPK31"/>
      <c r="LPL31"/>
      <c r="LPM31"/>
      <c r="LPN31"/>
      <c r="LPO31"/>
      <c r="LPP31"/>
      <c r="LPQ31"/>
      <c r="LPR31"/>
      <c r="LPS31"/>
      <c r="LPT31"/>
      <c r="LPU31"/>
      <c r="LPV31"/>
      <c r="LPW31"/>
      <c r="LPX31"/>
      <c r="LPY31"/>
      <c r="LPZ31"/>
      <c r="LQA31"/>
      <c r="LQB31"/>
      <c r="LQC31"/>
      <c r="LQD31"/>
      <c r="LQE31"/>
      <c r="LQF31"/>
      <c r="LQG31"/>
      <c r="LQH31"/>
      <c r="LQI31"/>
      <c r="LQJ31"/>
      <c r="LQK31"/>
      <c r="LQL31"/>
      <c r="LQM31"/>
      <c r="LQN31"/>
      <c r="LQO31"/>
      <c r="LQP31"/>
      <c r="LQQ31"/>
      <c r="LQR31"/>
      <c r="LQS31"/>
      <c r="LQT31"/>
      <c r="LQU31"/>
      <c r="LQV31"/>
      <c r="LQW31"/>
      <c r="LQX31"/>
      <c r="LQY31"/>
      <c r="LQZ31"/>
      <c r="LRA31"/>
      <c r="LRB31"/>
      <c r="LRC31"/>
      <c r="LRD31"/>
      <c r="LRE31"/>
      <c r="LRF31"/>
      <c r="LRG31"/>
      <c r="LRH31"/>
      <c r="LRI31"/>
      <c r="LRJ31"/>
      <c r="LRK31"/>
      <c r="LRL31"/>
      <c r="LRM31"/>
      <c r="LRN31"/>
      <c r="LRO31"/>
      <c r="LRP31"/>
      <c r="LRQ31"/>
      <c r="LRR31"/>
      <c r="LRS31"/>
      <c r="LRT31"/>
      <c r="LRU31"/>
      <c r="LRV31"/>
      <c r="LRW31"/>
      <c r="LRX31"/>
      <c r="LRY31"/>
      <c r="LRZ31"/>
      <c r="LSA31"/>
      <c r="LSB31"/>
      <c r="LSC31"/>
      <c r="LSD31"/>
      <c r="LSE31"/>
      <c r="LSF31"/>
      <c r="LSG31"/>
      <c r="LSH31"/>
      <c r="LSI31"/>
      <c r="LSJ31"/>
      <c r="LSK31"/>
      <c r="LSL31"/>
      <c r="LSM31"/>
      <c r="LSN31"/>
      <c r="LSO31"/>
      <c r="LSP31"/>
      <c r="LSQ31"/>
      <c r="LSR31"/>
      <c r="LSS31"/>
      <c r="LST31"/>
      <c r="LSU31"/>
      <c r="LSV31"/>
      <c r="LSW31"/>
      <c r="LSX31"/>
      <c r="LSY31"/>
      <c r="LSZ31"/>
      <c r="LTA31"/>
      <c r="LTB31"/>
      <c r="LTC31"/>
      <c r="LTD31"/>
      <c r="LTE31"/>
      <c r="LTF31"/>
      <c r="LTG31"/>
      <c r="LTH31"/>
      <c r="LTI31"/>
      <c r="LTJ31"/>
      <c r="LTK31"/>
      <c r="LTL31"/>
      <c r="LTM31"/>
      <c r="LTN31"/>
      <c r="LTO31"/>
      <c r="LTP31"/>
      <c r="LTQ31"/>
      <c r="LTR31"/>
      <c r="LTS31"/>
      <c r="LTT31"/>
      <c r="LTU31"/>
      <c r="LTV31"/>
      <c r="LTW31"/>
      <c r="LTX31"/>
      <c r="LTY31"/>
      <c r="LTZ31"/>
      <c r="LUA31"/>
      <c r="LUB31"/>
      <c r="LUC31"/>
      <c r="LUD31"/>
      <c r="LUE31"/>
      <c r="LUF31"/>
      <c r="LUG31"/>
      <c r="LUH31"/>
      <c r="LUI31"/>
      <c r="LUJ31"/>
      <c r="LUK31"/>
      <c r="LUL31"/>
      <c r="LUM31"/>
      <c r="LUN31"/>
      <c r="LUO31"/>
      <c r="LUP31"/>
      <c r="LUQ31"/>
      <c r="LUR31"/>
      <c r="LUS31"/>
      <c r="LUT31"/>
      <c r="LUU31"/>
      <c r="LUV31"/>
      <c r="LUW31"/>
      <c r="LUX31"/>
      <c r="LUY31"/>
      <c r="LUZ31"/>
      <c r="LVA31"/>
      <c r="LVB31"/>
      <c r="LVC31"/>
      <c r="LVD31"/>
      <c r="LVE31"/>
      <c r="LVF31"/>
      <c r="LVG31"/>
      <c r="LVH31"/>
      <c r="LVI31"/>
      <c r="LVJ31"/>
      <c r="LVK31"/>
      <c r="LVL31"/>
      <c r="LVM31"/>
      <c r="LVN31"/>
      <c r="LVO31"/>
      <c r="LVP31"/>
      <c r="LVQ31"/>
      <c r="LVR31"/>
      <c r="LVS31"/>
      <c r="LVT31"/>
      <c r="LVU31"/>
      <c r="LVV31"/>
      <c r="LVW31"/>
      <c r="LVX31"/>
      <c r="LVY31"/>
      <c r="LVZ31"/>
      <c r="LWA31"/>
      <c r="LWB31"/>
      <c r="LWC31"/>
      <c r="LWD31"/>
      <c r="LWE31"/>
      <c r="LWF31"/>
      <c r="LWG31"/>
      <c r="LWH31"/>
      <c r="LWI31"/>
      <c r="LWJ31"/>
      <c r="LWK31"/>
      <c r="LWL31"/>
      <c r="LWM31"/>
      <c r="LWN31"/>
      <c r="LWO31"/>
      <c r="LWP31"/>
      <c r="LWQ31"/>
      <c r="LWR31"/>
      <c r="LWS31"/>
      <c r="LWT31"/>
      <c r="LWU31"/>
      <c r="LWV31"/>
      <c r="LWW31"/>
      <c r="LWX31"/>
      <c r="LWY31"/>
      <c r="LWZ31"/>
      <c r="LXA31"/>
      <c r="LXB31"/>
      <c r="LXC31"/>
      <c r="LXD31"/>
      <c r="LXE31"/>
      <c r="LXF31"/>
      <c r="LXG31"/>
      <c r="LXH31"/>
      <c r="LXI31"/>
      <c r="LXJ31"/>
      <c r="LXK31"/>
      <c r="LXL31"/>
      <c r="LXM31"/>
      <c r="LXN31"/>
      <c r="LXO31"/>
      <c r="LXP31"/>
      <c r="LXQ31"/>
      <c r="LXR31"/>
      <c r="LXS31"/>
      <c r="LXT31"/>
      <c r="LXU31"/>
      <c r="LXV31"/>
      <c r="LXW31"/>
      <c r="LXX31"/>
      <c r="LXY31"/>
      <c r="LXZ31"/>
      <c r="LYA31"/>
      <c r="LYB31"/>
      <c r="LYC31"/>
      <c r="LYD31"/>
      <c r="LYE31"/>
      <c r="LYF31"/>
      <c r="LYG31"/>
      <c r="LYH31"/>
      <c r="LYI31"/>
      <c r="LYJ31"/>
      <c r="LYK31"/>
      <c r="LYL31"/>
      <c r="LYM31"/>
      <c r="LYN31"/>
      <c r="LYO31"/>
      <c r="LYP31"/>
      <c r="LYQ31"/>
      <c r="LYR31"/>
      <c r="LYS31"/>
      <c r="LYT31"/>
      <c r="LYU31"/>
      <c r="LYV31"/>
      <c r="LYW31"/>
      <c r="LYX31"/>
      <c r="LYY31"/>
      <c r="LYZ31"/>
      <c r="LZA31"/>
      <c r="LZB31"/>
      <c r="LZC31"/>
      <c r="LZD31"/>
      <c r="LZE31"/>
      <c r="LZF31"/>
      <c r="LZG31"/>
      <c r="LZH31"/>
      <c r="LZI31"/>
      <c r="LZJ31"/>
      <c r="LZK31"/>
      <c r="LZL31"/>
      <c r="LZM31"/>
      <c r="LZN31"/>
      <c r="LZO31"/>
      <c r="LZP31"/>
      <c r="LZQ31"/>
      <c r="LZR31"/>
      <c r="LZS31"/>
      <c r="LZT31"/>
      <c r="LZU31"/>
      <c r="LZV31"/>
      <c r="LZW31"/>
      <c r="LZX31"/>
      <c r="LZY31"/>
      <c r="LZZ31"/>
      <c r="MAA31"/>
      <c r="MAB31"/>
      <c r="MAC31"/>
      <c r="MAD31"/>
      <c r="MAE31"/>
      <c r="MAF31"/>
      <c r="MAG31"/>
      <c r="MAH31"/>
      <c r="MAI31"/>
      <c r="MAJ31"/>
      <c r="MAK31"/>
      <c r="MAL31"/>
      <c r="MAM31"/>
      <c r="MAN31"/>
      <c r="MAO31"/>
      <c r="MAP31"/>
      <c r="MAQ31"/>
      <c r="MAR31"/>
      <c r="MAS31"/>
      <c r="MAT31"/>
      <c r="MAU31"/>
      <c r="MAV31"/>
      <c r="MAW31"/>
      <c r="MAX31"/>
      <c r="MAY31"/>
      <c r="MAZ31"/>
      <c r="MBA31"/>
      <c r="MBB31"/>
      <c r="MBC31"/>
      <c r="MBD31"/>
      <c r="MBE31"/>
      <c r="MBF31"/>
      <c r="MBG31"/>
      <c r="MBH31"/>
      <c r="MBI31"/>
      <c r="MBJ31"/>
      <c r="MBK31"/>
      <c r="MBL31"/>
      <c r="MBM31"/>
      <c r="MBN31"/>
      <c r="MBO31"/>
      <c r="MBP31"/>
      <c r="MBQ31"/>
      <c r="MBR31"/>
      <c r="MBS31"/>
      <c r="MBT31"/>
      <c r="MBU31"/>
      <c r="MBV31"/>
      <c r="MBW31"/>
      <c r="MBX31"/>
      <c r="MBY31"/>
      <c r="MBZ31"/>
      <c r="MCA31"/>
      <c r="MCB31"/>
      <c r="MCC31"/>
      <c r="MCD31"/>
      <c r="MCE31"/>
      <c r="MCF31"/>
      <c r="MCG31"/>
      <c r="MCH31"/>
      <c r="MCI31"/>
      <c r="MCJ31"/>
      <c r="MCK31"/>
      <c r="MCL31"/>
      <c r="MCM31"/>
      <c r="MCN31"/>
      <c r="MCO31"/>
      <c r="MCP31"/>
      <c r="MCQ31"/>
      <c r="MCR31"/>
      <c r="MCS31"/>
      <c r="MCT31"/>
      <c r="MCU31"/>
      <c r="MCV31"/>
      <c r="MCW31"/>
      <c r="MCX31"/>
      <c r="MCY31"/>
      <c r="MCZ31"/>
      <c r="MDA31"/>
      <c r="MDB31"/>
      <c r="MDC31"/>
      <c r="MDD31"/>
      <c r="MDE31"/>
      <c r="MDF31"/>
      <c r="MDG31"/>
      <c r="MDH31"/>
      <c r="MDI31"/>
      <c r="MDJ31"/>
      <c r="MDK31"/>
      <c r="MDL31"/>
      <c r="MDM31"/>
      <c r="MDN31"/>
      <c r="MDO31"/>
      <c r="MDP31"/>
      <c r="MDQ31"/>
      <c r="MDR31"/>
      <c r="MDS31"/>
      <c r="MDT31"/>
      <c r="MDU31"/>
      <c r="MDV31"/>
      <c r="MDW31"/>
      <c r="MDX31"/>
      <c r="MDY31"/>
      <c r="MDZ31"/>
      <c r="MEA31"/>
      <c r="MEB31"/>
      <c r="MEC31"/>
      <c r="MED31"/>
      <c r="MEE31"/>
      <c r="MEF31"/>
      <c r="MEG31"/>
      <c r="MEH31"/>
      <c r="MEI31"/>
      <c r="MEJ31"/>
      <c r="MEK31"/>
      <c r="MEL31"/>
      <c r="MEM31"/>
      <c r="MEN31"/>
      <c r="MEO31"/>
      <c r="MEP31"/>
      <c r="MEQ31"/>
      <c r="MER31"/>
      <c r="MES31"/>
      <c r="MET31"/>
      <c r="MEU31"/>
      <c r="MEV31"/>
      <c r="MEW31"/>
      <c r="MEX31"/>
      <c r="MEY31"/>
      <c r="MEZ31"/>
      <c r="MFA31"/>
      <c r="MFB31"/>
      <c r="MFC31"/>
      <c r="MFD31"/>
      <c r="MFE31"/>
      <c r="MFF31"/>
      <c r="MFG31"/>
      <c r="MFH31"/>
      <c r="MFI31"/>
      <c r="MFJ31"/>
      <c r="MFK31"/>
      <c r="MFL31"/>
      <c r="MFM31"/>
      <c r="MFN31"/>
      <c r="MFO31"/>
      <c r="MFP31"/>
      <c r="MFQ31"/>
      <c r="MFR31"/>
      <c r="MFS31"/>
      <c r="MFT31"/>
      <c r="MFU31"/>
      <c r="MFV31"/>
      <c r="MFW31"/>
      <c r="MFX31"/>
      <c r="MFY31"/>
      <c r="MFZ31"/>
      <c r="MGA31"/>
      <c r="MGB31"/>
      <c r="MGC31"/>
      <c r="MGD31"/>
      <c r="MGE31"/>
      <c r="MGF31"/>
      <c r="MGG31"/>
      <c r="MGH31"/>
      <c r="MGI31"/>
      <c r="MGJ31"/>
      <c r="MGK31"/>
      <c r="MGL31"/>
      <c r="MGM31"/>
      <c r="MGN31"/>
      <c r="MGO31"/>
      <c r="MGP31"/>
      <c r="MGQ31"/>
      <c r="MGR31"/>
      <c r="MGS31"/>
      <c r="MGT31"/>
      <c r="MGU31"/>
      <c r="MGV31"/>
      <c r="MGW31"/>
      <c r="MGX31"/>
      <c r="MGY31"/>
      <c r="MGZ31"/>
      <c r="MHA31"/>
      <c r="MHB31"/>
      <c r="MHC31"/>
      <c r="MHD31"/>
      <c r="MHE31"/>
      <c r="MHF31"/>
      <c r="MHG31"/>
      <c r="MHH31"/>
      <c r="MHI31"/>
      <c r="MHJ31"/>
      <c r="MHK31"/>
      <c r="MHL31"/>
      <c r="MHM31"/>
      <c r="MHN31"/>
      <c r="MHO31"/>
      <c r="MHP31"/>
      <c r="MHQ31"/>
      <c r="MHR31"/>
      <c r="MHS31"/>
      <c r="MHT31"/>
      <c r="MHU31"/>
      <c r="MHV31"/>
      <c r="MHW31"/>
      <c r="MHX31"/>
      <c r="MHY31"/>
      <c r="MHZ31"/>
      <c r="MIA31"/>
      <c r="MIB31"/>
      <c r="MIC31"/>
      <c r="MID31"/>
      <c r="MIE31"/>
      <c r="MIF31"/>
      <c r="MIG31"/>
      <c r="MIH31"/>
      <c r="MII31"/>
      <c r="MIJ31"/>
      <c r="MIK31"/>
      <c r="MIL31"/>
      <c r="MIM31"/>
      <c r="MIN31"/>
      <c r="MIO31"/>
      <c r="MIP31"/>
      <c r="MIQ31"/>
      <c r="MIR31"/>
      <c r="MIS31"/>
      <c r="MIT31"/>
      <c r="MIU31"/>
      <c r="MIV31"/>
      <c r="MIW31"/>
      <c r="MIX31"/>
      <c r="MIY31"/>
      <c r="MIZ31"/>
      <c r="MJA31"/>
      <c r="MJB31"/>
      <c r="MJC31"/>
      <c r="MJD31"/>
      <c r="MJE31"/>
      <c r="MJF31"/>
      <c r="MJG31"/>
      <c r="MJH31"/>
      <c r="MJI31"/>
      <c r="MJJ31"/>
      <c r="MJK31"/>
      <c r="MJL31"/>
      <c r="MJM31"/>
      <c r="MJN31"/>
      <c r="MJO31"/>
      <c r="MJP31"/>
      <c r="MJQ31"/>
      <c r="MJR31"/>
      <c r="MJS31"/>
      <c r="MJT31"/>
      <c r="MJU31"/>
      <c r="MJV31"/>
      <c r="MJW31"/>
      <c r="MJX31"/>
      <c r="MJY31"/>
      <c r="MJZ31"/>
      <c r="MKA31"/>
      <c r="MKB31"/>
      <c r="MKC31"/>
      <c r="MKD31"/>
      <c r="MKE31"/>
      <c r="MKF31"/>
      <c r="MKG31"/>
      <c r="MKH31"/>
      <c r="MKI31"/>
      <c r="MKJ31"/>
      <c r="MKK31"/>
      <c r="MKL31"/>
      <c r="MKM31"/>
      <c r="MKN31"/>
      <c r="MKO31"/>
      <c r="MKP31"/>
      <c r="MKQ31"/>
      <c r="MKR31"/>
      <c r="MKS31"/>
      <c r="MKT31"/>
      <c r="MKU31"/>
      <c r="MKV31"/>
      <c r="MKW31"/>
      <c r="MKX31"/>
      <c r="MKY31"/>
      <c r="MKZ31"/>
      <c r="MLA31"/>
      <c r="MLB31"/>
      <c r="MLC31"/>
      <c r="MLD31"/>
      <c r="MLE31"/>
      <c r="MLF31"/>
      <c r="MLG31"/>
      <c r="MLH31"/>
      <c r="MLI31"/>
      <c r="MLJ31"/>
      <c r="MLK31"/>
      <c r="MLL31"/>
      <c r="MLM31"/>
      <c r="MLN31"/>
      <c r="MLO31"/>
      <c r="MLP31"/>
      <c r="MLQ31"/>
      <c r="MLR31"/>
      <c r="MLS31"/>
      <c r="MLT31"/>
      <c r="MLU31"/>
      <c r="MLV31"/>
      <c r="MLW31"/>
      <c r="MLX31"/>
      <c r="MLY31"/>
      <c r="MLZ31"/>
      <c r="MMA31"/>
      <c r="MMB31"/>
      <c r="MMC31"/>
      <c r="MMD31"/>
      <c r="MME31"/>
      <c r="MMF31"/>
      <c r="MMG31"/>
      <c r="MMH31"/>
      <c r="MMI31"/>
      <c r="MMJ31"/>
      <c r="MMK31"/>
      <c r="MML31"/>
      <c r="MMM31"/>
      <c r="MMN31"/>
      <c r="MMO31"/>
      <c r="MMP31"/>
      <c r="MMQ31"/>
      <c r="MMR31"/>
      <c r="MMS31"/>
      <c r="MMT31"/>
      <c r="MMU31"/>
      <c r="MMV31"/>
      <c r="MMW31"/>
      <c r="MMX31"/>
      <c r="MMY31"/>
      <c r="MMZ31"/>
      <c r="MNA31"/>
      <c r="MNB31"/>
      <c r="MNC31"/>
      <c r="MND31"/>
      <c r="MNE31"/>
      <c r="MNF31"/>
      <c r="MNG31"/>
      <c r="MNH31"/>
      <c r="MNI31"/>
      <c r="MNJ31"/>
      <c r="MNK31"/>
      <c r="MNL31"/>
      <c r="MNM31"/>
      <c r="MNN31"/>
      <c r="MNO31"/>
      <c r="MNP31"/>
      <c r="MNQ31"/>
      <c r="MNR31"/>
      <c r="MNS31"/>
      <c r="MNT31"/>
      <c r="MNU31"/>
      <c r="MNV31"/>
      <c r="MNW31"/>
      <c r="MNX31"/>
      <c r="MNY31"/>
      <c r="MNZ31"/>
      <c r="MOA31"/>
      <c r="MOB31"/>
      <c r="MOC31"/>
      <c r="MOD31"/>
      <c r="MOE31"/>
      <c r="MOF31"/>
      <c r="MOG31"/>
      <c r="MOH31"/>
      <c r="MOI31"/>
      <c r="MOJ31"/>
      <c r="MOK31"/>
      <c r="MOL31"/>
      <c r="MOM31"/>
      <c r="MON31"/>
      <c r="MOO31"/>
      <c r="MOP31"/>
      <c r="MOQ31"/>
      <c r="MOR31"/>
      <c r="MOS31"/>
      <c r="MOT31"/>
      <c r="MOU31"/>
      <c r="MOV31"/>
      <c r="MOW31"/>
      <c r="MOX31"/>
      <c r="MOY31"/>
      <c r="MOZ31"/>
      <c r="MPA31"/>
      <c r="MPB31"/>
      <c r="MPC31"/>
      <c r="MPD31"/>
      <c r="MPE31"/>
      <c r="MPF31"/>
      <c r="MPG31"/>
      <c r="MPH31"/>
      <c r="MPI31"/>
      <c r="MPJ31"/>
      <c r="MPK31"/>
      <c r="MPL31"/>
      <c r="MPM31"/>
      <c r="MPN31"/>
      <c r="MPO31"/>
      <c r="MPP31"/>
      <c r="MPQ31"/>
      <c r="MPR31"/>
      <c r="MPS31"/>
      <c r="MPT31"/>
      <c r="MPU31"/>
      <c r="MPV31"/>
      <c r="MPW31"/>
      <c r="MPX31"/>
      <c r="MPY31"/>
      <c r="MPZ31"/>
      <c r="MQA31"/>
      <c r="MQB31"/>
      <c r="MQC31"/>
      <c r="MQD31"/>
      <c r="MQE31"/>
      <c r="MQF31"/>
      <c r="MQG31"/>
      <c r="MQH31"/>
      <c r="MQI31"/>
      <c r="MQJ31"/>
      <c r="MQK31"/>
      <c r="MQL31"/>
      <c r="MQM31"/>
      <c r="MQN31"/>
      <c r="MQO31"/>
      <c r="MQP31"/>
      <c r="MQQ31"/>
      <c r="MQR31"/>
      <c r="MQS31"/>
      <c r="MQT31"/>
      <c r="MQU31"/>
      <c r="MQV31"/>
      <c r="MQW31"/>
      <c r="MQX31"/>
      <c r="MQY31"/>
      <c r="MQZ31"/>
      <c r="MRA31"/>
      <c r="MRB31"/>
      <c r="MRC31"/>
      <c r="MRD31"/>
      <c r="MRE31"/>
      <c r="MRF31"/>
      <c r="MRG31"/>
      <c r="MRH31"/>
      <c r="MRI31"/>
      <c r="MRJ31"/>
      <c r="MRK31"/>
      <c r="MRL31"/>
      <c r="MRM31"/>
      <c r="MRN31"/>
      <c r="MRO31"/>
      <c r="MRP31"/>
      <c r="MRQ31"/>
      <c r="MRR31"/>
      <c r="MRS31"/>
      <c r="MRT31"/>
      <c r="MRU31"/>
      <c r="MRV31"/>
      <c r="MRW31"/>
      <c r="MRX31"/>
      <c r="MRY31"/>
      <c r="MRZ31"/>
      <c r="MSA31"/>
      <c r="MSB31"/>
      <c r="MSC31"/>
      <c r="MSD31"/>
      <c r="MSE31"/>
      <c r="MSF31"/>
      <c r="MSG31"/>
      <c r="MSH31"/>
      <c r="MSI31"/>
      <c r="MSJ31"/>
      <c r="MSK31"/>
      <c r="MSL31"/>
      <c r="MSM31"/>
      <c r="MSN31"/>
      <c r="MSO31"/>
      <c r="MSP31"/>
      <c r="MSQ31"/>
      <c r="MSR31"/>
      <c r="MSS31"/>
      <c r="MST31"/>
      <c r="MSU31"/>
      <c r="MSV31"/>
      <c r="MSW31"/>
      <c r="MSX31"/>
      <c r="MSY31"/>
      <c r="MSZ31"/>
      <c r="MTA31"/>
      <c r="MTB31"/>
      <c r="MTC31"/>
      <c r="MTD31"/>
      <c r="MTE31"/>
      <c r="MTF31"/>
      <c r="MTG31"/>
      <c r="MTH31"/>
      <c r="MTI31"/>
      <c r="MTJ31"/>
      <c r="MTK31"/>
      <c r="MTL31"/>
      <c r="MTM31"/>
      <c r="MTN31"/>
      <c r="MTO31"/>
      <c r="MTP31"/>
      <c r="MTQ31"/>
      <c r="MTR31"/>
      <c r="MTS31"/>
      <c r="MTT31"/>
      <c r="MTU31"/>
      <c r="MTV31"/>
      <c r="MTW31"/>
      <c r="MTX31"/>
      <c r="MTY31"/>
      <c r="MTZ31"/>
      <c r="MUA31"/>
      <c r="MUB31"/>
      <c r="MUC31"/>
      <c r="MUD31"/>
      <c r="MUE31"/>
      <c r="MUF31"/>
      <c r="MUG31"/>
      <c r="MUH31"/>
      <c r="MUI31"/>
      <c r="MUJ31"/>
      <c r="MUK31"/>
      <c r="MUL31"/>
      <c r="MUM31"/>
      <c r="MUN31"/>
      <c r="MUO31"/>
      <c r="MUP31"/>
      <c r="MUQ31"/>
      <c r="MUR31"/>
      <c r="MUS31"/>
      <c r="MUT31"/>
      <c r="MUU31"/>
      <c r="MUV31"/>
      <c r="MUW31"/>
      <c r="MUX31"/>
      <c r="MUY31"/>
      <c r="MUZ31"/>
      <c r="MVA31"/>
      <c r="MVB31"/>
      <c r="MVC31"/>
      <c r="MVD31"/>
      <c r="MVE31"/>
      <c r="MVF31"/>
      <c r="MVG31"/>
      <c r="MVH31"/>
      <c r="MVI31"/>
      <c r="MVJ31"/>
      <c r="MVK31"/>
      <c r="MVL31"/>
      <c r="MVM31"/>
      <c r="MVN31"/>
      <c r="MVO31"/>
      <c r="MVP31"/>
      <c r="MVQ31"/>
      <c r="MVR31"/>
      <c r="MVS31"/>
      <c r="MVT31"/>
      <c r="MVU31"/>
      <c r="MVV31"/>
      <c r="MVW31"/>
      <c r="MVX31"/>
      <c r="MVY31"/>
      <c r="MVZ31"/>
      <c r="MWA31"/>
      <c r="MWB31"/>
      <c r="MWC31"/>
      <c r="MWD31"/>
      <c r="MWE31"/>
      <c r="MWF31"/>
      <c r="MWG31"/>
      <c r="MWH31"/>
      <c r="MWI31"/>
      <c r="MWJ31"/>
      <c r="MWK31"/>
      <c r="MWL31"/>
      <c r="MWM31"/>
      <c r="MWN31"/>
      <c r="MWO31"/>
      <c r="MWP31"/>
      <c r="MWQ31"/>
      <c r="MWR31"/>
      <c r="MWS31"/>
      <c r="MWT31"/>
      <c r="MWU31"/>
      <c r="MWV31"/>
      <c r="MWW31"/>
      <c r="MWX31"/>
      <c r="MWY31"/>
      <c r="MWZ31"/>
      <c r="MXA31"/>
      <c r="MXB31"/>
      <c r="MXC31"/>
      <c r="MXD31"/>
      <c r="MXE31"/>
      <c r="MXF31"/>
      <c r="MXG31"/>
      <c r="MXH31"/>
      <c r="MXI31"/>
      <c r="MXJ31"/>
      <c r="MXK31"/>
      <c r="MXL31"/>
      <c r="MXM31"/>
      <c r="MXN31"/>
      <c r="MXO31"/>
      <c r="MXP31"/>
      <c r="MXQ31"/>
      <c r="MXR31"/>
      <c r="MXS31"/>
      <c r="MXT31"/>
      <c r="MXU31"/>
      <c r="MXV31"/>
      <c r="MXW31"/>
      <c r="MXX31"/>
      <c r="MXY31"/>
      <c r="MXZ31"/>
      <c r="MYA31"/>
      <c r="MYB31"/>
      <c r="MYC31"/>
      <c r="MYD31"/>
      <c r="MYE31"/>
      <c r="MYF31"/>
      <c r="MYG31"/>
      <c r="MYH31"/>
      <c r="MYI31"/>
      <c r="MYJ31"/>
      <c r="MYK31"/>
      <c r="MYL31"/>
      <c r="MYM31"/>
      <c r="MYN31"/>
      <c r="MYO31"/>
      <c r="MYP31"/>
      <c r="MYQ31"/>
      <c r="MYR31"/>
      <c r="MYS31"/>
      <c r="MYT31"/>
      <c r="MYU31"/>
      <c r="MYV31"/>
      <c r="MYW31"/>
      <c r="MYX31"/>
      <c r="MYY31"/>
      <c r="MYZ31"/>
      <c r="MZA31"/>
      <c r="MZB31"/>
      <c r="MZC31"/>
      <c r="MZD31"/>
      <c r="MZE31"/>
      <c r="MZF31"/>
      <c r="MZG31"/>
      <c r="MZH31"/>
      <c r="MZI31"/>
      <c r="MZJ31"/>
      <c r="MZK31"/>
      <c r="MZL31"/>
      <c r="MZM31"/>
      <c r="MZN31"/>
      <c r="MZO31"/>
      <c r="MZP31"/>
      <c r="MZQ31"/>
      <c r="MZR31"/>
      <c r="MZS31"/>
      <c r="MZT31"/>
      <c r="MZU31"/>
      <c r="MZV31"/>
      <c r="MZW31"/>
      <c r="MZX31"/>
      <c r="MZY31"/>
      <c r="MZZ31"/>
      <c r="NAA31"/>
      <c r="NAB31"/>
      <c r="NAC31"/>
      <c r="NAD31"/>
      <c r="NAE31"/>
      <c r="NAF31"/>
      <c r="NAG31"/>
      <c r="NAH31"/>
      <c r="NAI31"/>
      <c r="NAJ31"/>
      <c r="NAK31"/>
      <c r="NAL31"/>
      <c r="NAM31"/>
      <c r="NAN31"/>
      <c r="NAO31"/>
      <c r="NAP31"/>
      <c r="NAQ31"/>
      <c r="NAR31"/>
      <c r="NAS31"/>
      <c r="NAT31"/>
      <c r="NAU31"/>
      <c r="NAV31"/>
      <c r="NAW31"/>
      <c r="NAX31"/>
      <c r="NAY31"/>
      <c r="NAZ31"/>
      <c r="NBA31"/>
      <c r="NBB31"/>
      <c r="NBC31"/>
      <c r="NBD31"/>
      <c r="NBE31"/>
      <c r="NBF31"/>
      <c r="NBG31"/>
      <c r="NBH31"/>
      <c r="NBI31"/>
      <c r="NBJ31"/>
      <c r="NBK31"/>
      <c r="NBL31"/>
      <c r="NBM31"/>
      <c r="NBN31"/>
      <c r="NBO31"/>
      <c r="NBP31"/>
      <c r="NBQ31"/>
      <c r="NBR31"/>
      <c r="NBS31"/>
      <c r="NBT31"/>
      <c r="NBU31"/>
      <c r="NBV31"/>
      <c r="NBW31"/>
      <c r="NBX31"/>
      <c r="NBY31"/>
      <c r="NBZ31"/>
      <c r="NCA31"/>
      <c r="NCB31"/>
      <c r="NCC31"/>
      <c r="NCD31"/>
      <c r="NCE31"/>
      <c r="NCF31"/>
      <c r="NCG31"/>
      <c r="NCH31"/>
      <c r="NCI31"/>
      <c r="NCJ31"/>
      <c r="NCK31"/>
      <c r="NCL31"/>
      <c r="NCM31"/>
      <c r="NCN31"/>
      <c r="NCO31"/>
      <c r="NCP31"/>
      <c r="NCQ31"/>
      <c r="NCR31"/>
      <c r="NCS31"/>
      <c r="NCT31"/>
      <c r="NCU31"/>
      <c r="NCV31"/>
      <c r="NCW31"/>
      <c r="NCX31"/>
      <c r="NCY31"/>
      <c r="NCZ31"/>
      <c r="NDA31"/>
      <c r="NDB31"/>
      <c r="NDC31"/>
      <c r="NDD31"/>
      <c r="NDE31"/>
      <c r="NDF31"/>
      <c r="NDG31"/>
      <c r="NDH31"/>
      <c r="NDI31"/>
      <c r="NDJ31"/>
      <c r="NDK31"/>
      <c r="NDL31"/>
      <c r="NDM31"/>
      <c r="NDN31"/>
      <c r="NDO31"/>
      <c r="NDP31"/>
      <c r="NDQ31"/>
      <c r="NDR31"/>
      <c r="NDS31"/>
      <c r="NDT31"/>
      <c r="NDU31"/>
      <c r="NDV31"/>
      <c r="NDW31"/>
      <c r="NDX31"/>
      <c r="NDY31"/>
      <c r="NDZ31"/>
      <c r="NEA31"/>
      <c r="NEB31"/>
      <c r="NEC31"/>
      <c r="NED31"/>
      <c r="NEE31"/>
      <c r="NEF31"/>
      <c r="NEG31"/>
      <c r="NEH31"/>
      <c r="NEI31"/>
      <c r="NEJ31"/>
      <c r="NEK31"/>
      <c r="NEL31"/>
      <c r="NEM31"/>
      <c r="NEN31"/>
      <c r="NEO31"/>
      <c r="NEP31"/>
      <c r="NEQ31"/>
      <c r="NER31"/>
      <c r="NES31"/>
      <c r="NET31"/>
      <c r="NEU31"/>
      <c r="NEV31"/>
      <c r="NEW31"/>
      <c r="NEX31"/>
      <c r="NEY31"/>
      <c r="NEZ31"/>
      <c r="NFA31"/>
      <c r="NFB31"/>
      <c r="NFC31"/>
      <c r="NFD31"/>
      <c r="NFE31"/>
      <c r="NFF31"/>
      <c r="NFG31"/>
      <c r="NFH31"/>
      <c r="NFI31"/>
      <c r="NFJ31"/>
      <c r="NFK31"/>
      <c r="NFL31"/>
      <c r="NFM31"/>
      <c r="NFN31"/>
      <c r="NFO31"/>
      <c r="NFP31"/>
      <c r="NFQ31"/>
      <c r="NFR31"/>
      <c r="NFS31"/>
      <c r="NFT31"/>
      <c r="NFU31"/>
      <c r="NFV31"/>
      <c r="NFW31"/>
      <c r="NFX31"/>
      <c r="NFY31"/>
      <c r="NFZ31"/>
      <c r="NGA31"/>
      <c r="NGB31"/>
      <c r="NGC31"/>
      <c r="NGD31"/>
      <c r="NGE31"/>
      <c r="NGF31"/>
      <c r="NGG31"/>
      <c r="NGH31"/>
      <c r="NGI31"/>
      <c r="NGJ31"/>
      <c r="NGK31"/>
      <c r="NGL31"/>
      <c r="NGM31"/>
      <c r="NGN31"/>
      <c r="NGO31"/>
      <c r="NGP31"/>
      <c r="NGQ31"/>
      <c r="NGR31"/>
      <c r="NGS31"/>
      <c r="NGT31"/>
      <c r="NGU31"/>
      <c r="NGV31"/>
      <c r="NGW31"/>
      <c r="NGX31"/>
      <c r="NGY31"/>
      <c r="NGZ31"/>
      <c r="NHA31"/>
      <c r="NHB31"/>
      <c r="NHC31"/>
      <c r="NHD31"/>
      <c r="NHE31"/>
      <c r="NHF31"/>
      <c r="NHG31"/>
      <c r="NHH31"/>
      <c r="NHI31"/>
      <c r="NHJ31"/>
      <c r="NHK31"/>
      <c r="NHL31"/>
      <c r="NHM31"/>
      <c r="NHN31"/>
      <c r="NHO31"/>
      <c r="NHP31"/>
      <c r="NHQ31"/>
      <c r="NHR31"/>
      <c r="NHS31"/>
      <c r="NHT31"/>
      <c r="NHU31"/>
      <c r="NHV31"/>
      <c r="NHW31"/>
      <c r="NHX31"/>
      <c r="NHY31"/>
      <c r="NHZ31"/>
      <c r="NIA31"/>
      <c r="NIB31"/>
      <c r="NIC31"/>
      <c r="NID31"/>
      <c r="NIE31"/>
      <c r="NIF31"/>
      <c r="NIG31"/>
      <c r="NIH31"/>
      <c r="NII31"/>
      <c r="NIJ31"/>
      <c r="NIK31"/>
      <c r="NIL31"/>
      <c r="NIM31"/>
      <c r="NIN31"/>
      <c r="NIO31"/>
      <c r="NIP31"/>
      <c r="NIQ31"/>
      <c r="NIR31"/>
      <c r="NIS31"/>
      <c r="NIT31"/>
      <c r="NIU31"/>
      <c r="NIV31"/>
      <c r="NIW31"/>
      <c r="NIX31"/>
      <c r="NIY31"/>
      <c r="NIZ31"/>
      <c r="NJA31"/>
      <c r="NJB31"/>
      <c r="NJC31"/>
      <c r="NJD31"/>
      <c r="NJE31"/>
      <c r="NJF31"/>
      <c r="NJG31"/>
      <c r="NJH31"/>
      <c r="NJI31"/>
      <c r="NJJ31"/>
      <c r="NJK31"/>
      <c r="NJL31"/>
      <c r="NJM31"/>
      <c r="NJN31"/>
      <c r="NJO31"/>
      <c r="NJP31"/>
      <c r="NJQ31"/>
      <c r="NJR31"/>
      <c r="NJS31"/>
      <c r="NJT31"/>
      <c r="NJU31"/>
      <c r="NJV31"/>
      <c r="NJW31"/>
      <c r="NJX31"/>
      <c r="NJY31"/>
      <c r="NJZ31"/>
      <c r="NKA31"/>
      <c r="NKB31"/>
      <c r="NKC31"/>
      <c r="NKD31"/>
      <c r="NKE31"/>
      <c r="NKF31"/>
      <c r="NKG31"/>
      <c r="NKH31"/>
      <c r="NKI31"/>
      <c r="NKJ31"/>
      <c r="NKK31"/>
      <c r="NKL31"/>
      <c r="NKM31"/>
      <c r="NKN31"/>
      <c r="NKO31"/>
      <c r="NKP31"/>
      <c r="NKQ31"/>
      <c r="NKR31"/>
      <c r="NKS31"/>
      <c r="NKT31"/>
      <c r="NKU31"/>
      <c r="NKV31"/>
      <c r="NKW31"/>
      <c r="NKX31"/>
      <c r="NKY31"/>
      <c r="NKZ31"/>
      <c r="NLA31"/>
      <c r="NLB31"/>
      <c r="NLC31"/>
      <c r="NLD31"/>
      <c r="NLE31"/>
      <c r="NLF31"/>
      <c r="NLG31"/>
      <c r="NLH31"/>
      <c r="NLI31"/>
      <c r="NLJ31"/>
      <c r="NLK31"/>
      <c r="NLL31"/>
      <c r="NLM31"/>
      <c r="NLN31"/>
      <c r="NLO31"/>
      <c r="NLP31"/>
      <c r="NLQ31"/>
      <c r="NLR31"/>
      <c r="NLS31"/>
      <c r="NLT31"/>
      <c r="NLU31"/>
      <c r="NLV31"/>
      <c r="NLW31"/>
      <c r="NLX31"/>
      <c r="NLY31"/>
      <c r="NLZ31"/>
      <c r="NMA31"/>
      <c r="NMB31"/>
      <c r="NMC31"/>
      <c r="NMD31"/>
      <c r="NME31"/>
      <c r="NMF31"/>
      <c r="NMG31"/>
      <c r="NMH31"/>
      <c r="NMI31"/>
      <c r="NMJ31"/>
      <c r="NMK31"/>
      <c r="NML31"/>
      <c r="NMM31"/>
      <c r="NMN31"/>
      <c r="NMO31"/>
      <c r="NMP31"/>
      <c r="NMQ31"/>
      <c r="NMR31"/>
      <c r="NMS31"/>
      <c r="NMT31"/>
      <c r="NMU31"/>
      <c r="NMV31"/>
      <c r="NMW31"/>
      <c r="NMX31"/>
      <c r="NMY31"/>
      <c r="NMZ31"/>
      <c r="NNA31"/>
      <c r="NNB31"/>
      <c r="NNC31"/>
      <c r="NND31"/>
      <c r="NNE31"/>
      <c r="NNF31"/>
      <c r="NNG31"/>
      <c r="NNH31"/>
      <c r="NNI31"/>
      <c r="NNJ31"/>
      <c r="NNK31"/>
      <c r="NNL31"/>
      <c r="NNM31"/>
      <c r="NNN31"/>
      <c r="NNO31"/>
      <c r="NNP31"/>
      <c r="NNQ31"/>
      <c r="NNR31"/>
      <c r="NNS31"/>
      <c r="NNT31"/>
      <c r="NNU31"/>
      <c r="NNV31"/>
      <c r="NNW31"/>
      <c r="NNX31"/>
      <c r="NNY31"/>
      <c r="NNZ31"/>
      <c r="NOA31"/>
      <c r="NOB31"/>
      <c r="NOC31"/>
      <c r="NOD31"/>
      <c r="NOE31"/>
      <c r="NOF31"/>
      <c r="NOG31"/>
      <c r="NOH31"/>
      <c r="NOI31"/>
      <c r="NOJ31"/>
      <c r="NOK31"/>
      <c r="NOL31"/>
      <c r="NOM31"/>
      <c r="NON31"/>
      <c r="NOO31"/>
      <c r="NOP31"/>
      <c r="NOQ31"/>
      <c r="NOR31"/>
      <c r="NOS31"/>
      <c r="NOT31"/>
      <c r="NOU31"/>
      <c r="NOV31"/>
      <c r="NOW31"/>
      <c r="NOX31"/>
      <c r="NOY31"/>
      <c r="NOZ31"/>
      <c r="NPA31"/>
      <c r="NPB31"/>
      <c r="NPC31"/>
      <c r="NPD31"/>
      <c r="NPE31"/>
      <c r="NPF31"/>
      <c r="NPG31"/>
      <c r="NPH31"/>
      <c r="NPI31"/>
      <c r="NPJ31"/>
      <c r="NPK31"/>
      <c r="NPL31"/>
      <c r="NPM31"/>
      <c r="NPN31"/>
      <c r="NPO31"/>
      <c r="NPP31"/>
      <c r="NPQ31"/>
      <c r="NPR31"/>
      <c r="NPS31"/>
      <c r="NPT31"/>
      <c r="NPU31"/>
      <c r="NPV31"/>
      <c r="NPW31"/>
      <c r="NPX31"/>
      <c r="NPY31"/>
      <c r="NPZ31"/>
      <c r="NQA31"/>
      <c r="NQB31"/>
      <c r="NQC31"/>
      <c r="NQD31"/>
      <c r="NQE31"/>
      <c r="NQF31"/>
      <c r="NQG31"/>
      <c r="NQH31"/>
      <c r="NQI31"/>
      <c r="NQJ31"/>
      <c r="NQK31"/>
      <c r="NQL31"/>
      <c r="NQM31"/>
      <c r="NQN31"/>
      <c r="NQO31"/>
      <c r="NQP31"/>
      <c r="NQQ31"/>
      <c r="NQR31"/>
      <c r="NQS31"/>
      <c r="NQT31"/>
      <c r="NQU31"/>
      <c r="NQV31"/>
      <c r="NQW31"/>
      <c r="NQX31"/>
      <c r="NQY31"/>
      <c r="NQZ31"/>
      <c r="NRA31"/>
      <c r="NRB31"/>
      <c r="NRC31"/>
      <c r="NRD31"/>
      <c r="NRE31"/>
      <c r="NRF31"/>
      <c r="NRG31"/>
      <c r="NRH31"/>
      <c r="NRI31"/>
      <c r="NRJ31"/>
      <c r="NRK31"/>
      <c r="NRL31"/>
      <c r="NRM31"/>
      <c r="NRN31"/>
      <c r="NRO31"/>
      <c r="NRP31"/>
      <c r="NRQ31"/>
      <c r="NRR31"/>
      <c r="NRS31"/>
      <c r="NRT31"/>
      <c r="NRU31"/>
      <c r="NRV31"/>
      <c r="NRW31"/>
      <c r="NRX31"/>
      <c r="NRY31"/>
      <c r="NRZ31"/>
      <c r="NSA31"/>
      <c r="NSB31"/>
      <c r="NSC31"/>
      <c r="NSD31"/>
      <c r="NSE31"/>
      <c r="NSF31"/>
      <c r="NSG31"/>
      <c r="NSH31"/>
      <c r="NSI31"/>
      <c r="NSJ31"/>
      <c r="NSK31"/>
      <c r="NSL31"/>
      <c r="NSM31"/>
      <c r="NSN31"/>
      <c r="NSO31"/>
      <c r="NSP31"/>
      <c r="NSQ31"/>
      <c r="NSR31"/>
      <c r="NSS31"/>
      <c r="NST31"/>
      <c r="NSU31"/>
      <c r="NSV31"/>
      <c r="NSW31"/>
      <c r="NSX31"/>
      <c r="NSY31"/>
      <c r="NSZ31"/>
      <c r="NTA31"/>
      <c r="NTB31"/>
      <c r="NTC31"/>
      <c r="NTD31"/>
      <c r="NTE31"/>
      <c r="NTF31"/>
      <c r="NTG31"/>
      <c r="NTH31"/>
      <c r="NTI31"/>
      <c r="NTJ31"/>
      <c r="NTK31"/>
      <c r="NTL31"/>
      <c r="NTM31"/>
      <c r="NTN31"/>
      <c r="NTO31"/>
      <c r="NTP31"/>
      <c r="NTQ31"/>
      <c r="NTR31"/>
      <c r="NTS31"/>
      <c r="NTT31"/>
      <c r="NTU31"/>
      <c r="NTV31"/>
      <c r="NTW31"/>
      <c r="NTX31"/>
      <c r="NTY31"/>
      <c r="NTZ31"/>
      <c r="NUA31"/>
      <c r="NUB31"/>
      <c r="NUC31"/>
      <c r="NUD31"/>
      <c r="NUE31"/>
      <c r="NUF31"/>
      <c r="NUG31"/>
      <c r="NUH31"/>
      <c r="NUI31"/>
      <c r="NUJ31"/>
      <c r="NUK31"/>
      <c r="NUL31"/>
      <c r="NUM31"/>
      <c r="NUN31"/>
      <c r="NUO31"/>
      <c r="NUP31"/>
      <c r="NUQ31"/>
      <c r="NUR31"/>
      <c r="NUS31"/>
      <c r="NUT31"/>
      <c r="NUU31"/>
      <c r="NUV31"/>
      <c r="NUW31"/>
      <c r="NUX31"/>
      <c r="NUY31"/>
      <c r="NUZ31"/>
      <c r="NVA31"/>
      <c r="NVB31"/>
      <c r="NVC31"/>
      <c r="NVD31"/>
      <c r="NVE31"/>
      <c r="NVF31"/>
      <c r="NVG31"/>
      <c r="NVH31"/>
      <c r="NVI31"/>
      <c r="NVJ31"/>
      <c r="NVK31"/>
      <c r="NVL31"/>
      <c r="NVM31"/>
      <c r="NVN31"/>
      <c r="NVO31"/>
      <c r="NVP31"/>
      <c r="NVQ31"/>
      <c r="NVR31"/>
      <c r="NVS31"/>
      <c r="NVT31"/>
      <c r="NVU31"/>
      <c r="NVV31"/>
      <c r="NVW31"/>
      <c r="NVX31"/>
      <c r="NVY31"/>
      <c r="NVZ31"/>
      <c r="NWA31"/>
      <c r="NWB31"/>
      <c r="NWC31"/>
      <c r="NWD31"/>
      <c r="NWE31"/>
      <c r="NWF31"/>
      <c r="NWG31"/>
      <c r="NWH31"/>
      <c r="NWI31"/>
      <c r="NWJ31"/>
      <c r="NWK31"/>
      <c r="NWL31"/>
      <c r="NWM31"/>
      <c r="NWN31"/>
      <c r="NWO31"/>
      <c r="NWP31"/>
      <c r="NWQ31"/>
      <c r="NWR31"/>
      <c r="NWS31"/>
      <c r="NWT31"/>
      <c r="NWU31"/>
      <c r="NWV31"/>
      <c r="NWW31"/>
      <c r="NWX31"/>
      <c r="NWY31"/>
      <c r="NWZ31"/>
      <c r="NXA31"/>
      <c r="NXB31"/>
      <c r="NXC31"/>
      <c r="NXD31"/>
      <c r="NXE31"/>
      <c r="NXF31"/>
      <c r="NXG31"/>
      <c r="NXH31"/>
      <c r="NXI31"/>
      <c r="NXJ31"/>
      <c r="NXK31"/>
      <c r="NXL31"/>
      <c r="NXM31"/>
      <c r="NXN31"/>
      <c r="NXO31"/>
      <c r="NXP31"/>
      <c r="NXQ31"/>
      <c r="NXR31"/>
      <c r="NXS31"/>
      <c r="NXT31"/>
      <c r="NXU31"/>
      <c r="NXV31"/>
      <c r="NXW31"/>
      <c r="NXX31"/>
      <c r="NXY31"/>
      <c r="NXZ31"/>
      <c r="NYA31"/>
      <c r="NYB31"/>
      <c r="NYC31"/>
      <c r="NYD31"/>
      <c r="NYE31"/>
      <c r="NYF31"/>
      <c r="NYG31"/>
      <c r="NYH31"/>
      <c r="NYI31"/>
      <c r="NYJ31"/>
      <c r="NYK31"/>
      <c r="NYL31"/>
      <c r="NYM31"/>
      <c r="NYN31"/>
      <c r="NYO31"/>
      <c r="NYP31"/>
      <c r="NYQ31"/>
      <c r="NYR31"/>
      <c r="NYS31"/>
      <c r="NYT31"/>
      <c r="NYU31"/>
      <c r="NYV31"/>
      <c r="NYW31"/>
      <c r="NYX31"/>
      <c r="NYY31"/>
      <c r="NYZ31"/>
      <c r="NZA31"/>
      <c r="NZB31"/>
      <c r="NZC31"/>
      <c r="NZD31"/>
      <c r="NZE31"/>
      <c r="NZF31"/>
      <c r="NZG31"/>
      <c r="NZH31"/>
      <c r="NZI31"/>
      <c r="NZJ31"/>
      <c r="NZK31"/>
      <c r="NZL31"/>
      <c r="NZM31"/>
      <c r="NZN31"/>
      <c r="NZO31"/>
      <c r="NZP31"/>
      <c r="NZQ31"/>
      <c r="NZR31"/>
      <c r="NZS31"/>
      <c r="NZT31"/>
      <c r="NZU31"/>
      <c r="NZV31"/>
      <c r="NZW31"/>
      <c r="NZX31"/>
      <c r="NZY31"/>
      <c r="NZZ31"/>
      <c r="OAA31"/>
      <c r="OAB31"/>
      <c r="OAC31"/>
      <c r="OAD31"/>
      <c r="OAE31"/>
      <c r="OAF31"/>
      <c r="OAG31"/>
      <c r="OAH31"/>
      <c r="OAI31"/>
      <c r="OAJ31"/>
      <c r="OAK31"/>
      <c r="OAL31"/>
      <c r="OAM31"/>
      <c r="OAN31"/>
      <c r="OAO31"/>
      <c r="OAP31"/>
      <c r="OAQ31"/>
      <c r="OAR31"/>
      <c r="OAS31"/>
      <c r="OAT31"/>
      <c r="OAU31"/>
      <c r="OAV31"/>
      <c r="OAW31"/>
      <c r="OAX31"/>
      <c r="OAY31"/>
      <c r="OAZ31"/>
      <c r="OBA31"/>
      <c r="OBB31"/>
      <c r="OBC31"/>
      <c r="OBD31"/>
      <c r="OBE31"/>
      <c r="OBF31"/>
      <c r="OBG31"/>
      <c r="OBH31"/>
      <c r="OBI31"/>
      <c r="OBJ31"/>
      <c r="OBK31"/>
      <c r="OBL31"/>
      <c r="OBM31"/>
      <c r="OBN31"/>
      <c r="OBO31"/>
      <c r="OBP31"/>
      <c r="OBQ31"/>
      <c r="OBR31"/>
      <c r="OBS31"/>
      <c r="OBT31"/>
      <c r="OBU31"/>
      <c r="OBV31"/>
      <c r="OBW31"/>
      <c r="OBX31"/>
      <c r="OBY31"/>
      <c r="OBZ31"/>
      <c r="OCA31"/>
      <c r="OCB31"/>
      <c r="OCC31"/>
      <c r="OCD31"/>
      <c r="OCE31"/>
      <c r="OCF31"/>
      <c r="OCG31"/>
      <c r="OCH31"/>
      <c r="OCI31"/>
      <c r="OCJ31"/>
      <c r="OCK31"/>
      <c r="OCL31"/>
      <c r="OCM31"/>
      <c r="OCN31"/>
      <c r="OCO31"/>
      <c r="OCP31"/>
      <c r="OCQ31"/>
      <c r="OCR31"/>
      <c r="OCS31"/>
      <c r="OCT31"/>
      <c r="OCU31"/>
      <c r="OCV31"/>
      <c r="OCW31"/>
      <c r="OCX31"/>
      <c r="OCY31"/>
      <c r="OCZ31"/>
      <c r="ODA31"/>
      <c r="ODB31"/>
      <c r="ODC31"/>
      <c r="ODD31"/>
      <c r="ODE31"/>
      <c r="ODF31"/>
      <c r="ODG31"/>
      <c r="ODH31"/>
      <c r="ODI31"/>
      <c r="ODJ31"/>
      <c r="ODK31"/>
      <c r="ODL31"/>
      <c r="ODM31"/>
      <c r="ODN31"/>
      <c r="ODO31"/>
      <c r="ODP31"/>
      <c r="ODQ31"/>
      <c r="ODR31"/>
      <c r="ODS31"/>
      <c r="ODT31"/>
      <c r="ODU31"/>
      <c r="ODV31"/>
      <c r="ODW31"/>
      <c r="ODX31"/>
      <c r="ODY31"/>
      <c r="ODZ31"/>
      <c r="OEA31"/>
      <c r="OEB31"/>
      <c r="OEC31"/>
      <c r="OED31"/>
      <c r="OEE31"/>
      <c r="OEF31"/>
      <c r="OEG31"/>
      <c r="OEH31"/>
      <c r="OEI31"/>
      <c r="OEJ31"/>
      <c r="OEK31"/>
      <c r="OEL31"/>
      <c r="OEM31"/>
      <c r="OEN31"/>
      <c r="OEO31"/>
      <c r="OEP31"/>
      <c r="OEQ31"/>
      <c r="OER31"/>
      <c r="OES31"/>
      <c r="OET31"/>
      <c r="OEU31"/>
      <c r="OEV31"/>
      <c r="OEW31"/>
      <c r="OEX31"/>
      <c r="OEY31"/>
      <c r="OEZ31"/>
      <c r="OFA31"/>
      <c r="OFB31"/>
      <c r="OFC31"/>
      <c r="OFD31"/>
      <c r="OFE31"/>
      <c r="OFF31"/>
      <c r="OFG31"/>
      <c r="OFH31"/>
      <c r="OFI31"/>
      <c r="OFJ31"/>
      <c r="OFK31"/>
      <c r="OFL31"/>
      <c r="OFM31"/>
      <c r="OFN31"/>
      <c r="OFO31"/>
      <c r="OFP31"/>
      <c r="OFQ31"/>
      <c r="OFR31"/>
      <c r="OFS31"/>
      <c r="OFT31"/>
      <c r="OFU31"/>
      <c r="OFV31"/>
      <c r="OFW31"/>
      <c r="OFX31"/>
      <c r="OFY31"/>
      <c r="OFZ31"/>
      <c r="OGA31"/>
      <c r="OGB31"/>
      <c r="OGC31"/>
      <c r="OGD31"/>
      <c r="OGE31"/>
      <c r="OGF31"/>
      <c r="OGG31"/>
      <c r="OGH31"/>
      <c r="OGI31"/>
      <c r="OGJ31"/>
      <c r="OGK31"/>
      <c r="OGL31"/>
      <c r="OGM31"/>
      <c r="OGN31"/>
      <c r="OGO31"/>
      <c r="OGP31"/>
      <c r="OGQ31"/>
      <c r="OGR31"/>
      <c r="OGS31"/>
      <c r="OGT31"/>
      <c r="OGU31"/>
      <c r="OGV31"/>
      <c r="OGW31"/>
      <c r="OGX31"/>
      <c r="OGY31"/>
      <c r="OGZ31"/>
      <c r="OHA31"/>
      <c r="OHB31"/>
      <c r="OHC31"/>
      <c r="OHD31"/>
      <c r="OHE31"/>
      <c r="OHF31"/>
      <c r="OHG31"/>
      <c r="OHH31"/>
      <c r="OHI31"/>
      <c r="OHJ31"/>
      <c r="OHK31"/>
      <c r="OHL31"/>
      <c r="OHM31"/>
      <c r="OHN31"/>
      <c r="OHO31"/>
      <c r="OHP31"/>
      <c r="OHQ31"/>
      <c r="OHR31"/>
      <c r="OHS31"/>
      <c r="OHT31"/>
      <c r="OHU31"/>
      <c r="OHV31"/>
      <c r="OHW31"/>
      <c r="OHX31"/>
      <c r="OHY31"/>
      <c r="OHZ31"/>
      <c r="OIA31"/>
      <c r="OIB31"/>
      <c r="OIC31"/>
      <c r="OID31"/>
      <c r="OIE31"/>
      <c r="OIF31"/>
      <c r="OIG31"/>
      <c r="OIH31"/>
      <c r="OII31"/>
      <c r="OIJ31"/>
      <c r="OIK31"/>
      <c r="OIL31"/>
      <c r="OIM31"/>
      <c r="OIN31"/>
      <c r="OIO31"/>
      <c r="OIP31"/>
      <c r="OIQ31"/>
      <c r="OIR31"/>
      <c r="OIS31"/>
      <c r="OIT31"/>
      <c r="OIU31"/>
      <c r="OIV31"/>
      <c r="OIW31"/>
      <c r="OIX31"/>
      <c r="OIY31"/>
      <c r="OIZ31"/>
      <c r="OJA31"/>
      <c r="OJB31"/>
      <c r="OJC31"/>
      <c r="OJD31"/>
      <c r="OJE31"/>
      <c r="OJF31"/>
      <c r="OJG31"/>
      <c r="OJH31"/>
      <c r="OJI31"/>
      <c r="OJJ31"/>
      <c r="OJK31"/>
      <c r="OJL31"/>
      <c r="OJM31"/>
      <c r="OJN31"/>
      <c r="OJO31"/>
      <c r="OJP31"/>
      <c r="OJQ31"/>
      <c r="OJR31"/>
      <c r="OJS31"/>
      <c r="OJT31"/>
      <c r="OJU31"/>
      <c r="OJV31"/>
      <c r="OJW31"/>
      <c r="OJX31"/>
      <c r="OJY31"/>
      <c r="OJZ31"/>
      <c r="OKA31"/>
      <c r="OKB31"/>
      <c r="OKC31"/>
      <c r="OKD31"/>
      <c r="OKE31"/>
      <c r="OKF31"/>
      <c r="OKG31"/>
      <c r="OKH31"/>
      <c r="OKI31"/>
      <c r="OKJ31"/>
      <c r="OKK31"/>
      <c r="OKL31"/>
      <c r="OKM31"/>
      <c r="OKN31"/>
      <c r="OKO31"/>
      <c r="OKP31"/>
      <c r="OKQ31"/>
      <c r="OKR31"/>
      <c r="OKS31"/>
      <c r="OKT31"/>
      <c r="OKU31"/>
      <c r="OKV31"/>
      <c r="OKW31"/>
      <c r="OKX31"/>
      <c r="OKY31"/>
      <c r="OKZ31"/>
      <c r="OLA31"/>
      <c r="OLB31"/>
      <c r="OLC31"/>
      <c r="OLD31"/>
      <c r="OLE31"/>
      <c r="OLF31"/>
      <c r="OLG31"/>
      <c r="OLH31"/>
      <c r="OLI31"/>
      <c r="OLJ31"/>
      <c r="OLK31"/>
      <c r="OLL31"/>
      <c r="OLM31"/>
      <c r="OLN31"/>
      <c r="OLO31"/>
      <c r="OLP31"/>
      <c r="OLQ31"/>
      <c r="OLR31"/>
      <c r="OLS31"/>
      <c r="OLT31"/>
      <c r="OLU31"/>
      <c r="OLV31"/>
      <c r="OLW31"/>
      <c r="OLX31"/>
      <c r="OLY31"/>
      <c r="OLZ31"/>
      <c r="OMA31"/>
      <c r="OMB31"/>
      <c r="OMC31"/>
      <c r="OMD31"/>
      <c r="OME31"/>
      <c r="OMF31"/>
      <c r="OMG31"/>
      <c r="OMH31"/>
      <c r="OMI31"/>
      <c r="OMJ31"/>
      <c r="OMK31"/>
      <c r="OML31"/>
      <c r="OMM31"/>
      <c r="OMN31"/>
      <c r="OMO31"/>
      <c r="OMP31"/>
      <c r="OMQ31"/>
      <c r="OMR31"/>
      <c r="OMS31"/>
      <c r="OMT31"/>
      <c r="OMU31"/>
      <c r="OMV31"/>
      <c r="OMW31"/>
      <c r="OMX31"/>
      <c r="OMY31"/>
      <c r="OMZ31"/>
      <c r="ONA31"/>
      <c r="ONB31"/>
      <c r="ONC31"/>
      <c r="OND31"/>
      <c r="ONE31"/>
      <c r="ONF31"/>
      <c r="ONG31"/>
      <c r="ONH31"/>
      <c r="ONI31"/>
      <c r="ONJ31"/>
      <c r="ONK31"/>
      <c r="ONL31"/>
      <c r="ONM31"/>
      <c r="ONN31"/>
      <c r="ONO31"/>
      <c r="ONP31"/>
      <c r="ONQ31"/>
      <c r="ONR31"/>
      <c r="ONS31"/>
      <c r="ONT31"/>
      <c r="ONU31"/>
      <c r="ONV31"/>
      <c r="ONW31"/>
      <c r="ONX31"/>
      <c r="ONY31"/>
      <c r="ONZ31"/>
      <c r="OOA31"/>
      <c r="OOB31"/>
      <c r="OOC31"/>
      <c r="OOD31"/>
      <c r="OOE31"/>
      <c r="OOF31"/>
      <c r="OOG31"/>
      <c r="OOH31"/>
      <c r="OOI31"/>
      <c r="OOJ31"/>
      <c r="OOK31"/>
      <c r="OOL31"/>
      <c r="OOM31"/>
      <c r="OON31"/>
      <c r="OOO31"/>
      <c r="OOP31"/>
      <c r="OOQ31"/>
      <c r="OOR31"/>
      <c r="OOS31"/>
      <c r="OOT31"/>
      <c r="OOU31"/>
      <c r="OOV31"/>
      <c r="OOW31"/>
      <c r="OOX31"/>
      <c r="OOY31"/>
      <c r="OOZ31"/>
      <c r="OPA31"/>
      <c r="OPB31"/>
      <c r="OPC31"/>
      <c r="OPD31"/>
      <c r="OPE31"/>
      <c r="OPF31"/>
      <c r="OPG31"/>
      <c r="OPH31"/>
      <c r="OPI31"/>
      <c r="OPJ31"/>
      <c r="OPK31"/>
      <c r="OPL31"/>
      <c r="OPM31"/>
      <c r="OPN31"/>
      <c r="OPO31"/>
      <c r="OPP31"/>
      <c r="OPQ31"/>
      <c r="OPR31"/>
      <c r="OPS31"/>
      <c r="OPT31"/>
      <c r="OPU31"/>
      <c r="OPV31"/>
      <c r="OPW31"/>
      <c r="OPX31"/>
      <c r="OPY31"/>
      <c r="OPZ31"/>
      <c r="OQA31"/>
      <c r="OQB31"/>
      <c r="OQC31"/>
      <c r="OQD31"/>
      <c r="OQE31"/>
      <c r="OQF31"/>
      <c r="OQG31"/>
      <c r="OQH31"/>
      <c r="OQI31"/>
      <c r="OQJ31"/>
      <c r="OQK31"/>
      <c r="OQL31"/>
      <c r="OQM31"/>
      <c r="OQN31"/>
      <c r="OQO31"/>
      <c r="OQP31"/>
      <c r="OQQ31"/>
      <c r="OQR31"/>
      <c r="OQS31"/>
      <c r="OQT31"/>
      <c r="OQU31"/>
      <c r="OQV31"/>
      <c r="OQW31"/>
      <c r="OQX31"/>
      <c r="OQY31"/>
      <c r="OQZ31"/>
      <c r="ORA31"/>
      <c r="ORB31"/>
      <c r="ORC31"/>
      <c r="ORD31"/>
      <c r="ORE31"/>
      <c r="ORF31"/>
      <c r="ORG31"/>
      <c r="ORH31"/>
      <c r="ORI31"/>
      <c r="ORJ31"/>
      <c r="ORK31"/>
      <c r="ORL31"/>
      <c r="ORM31"/>
      <c r="ORN31"/>
      <c r="ORO31"/>
      <c r="ORP31"/>
      <c r="ORQ31"/>
      <c r="ORR31"/>
      <c r="ORS31"/>
      <c r="ORT31"/>
      <c r="ORU31"/>
      <c r="ORV31"/>
      <c r="ORW31"/>
      <c r="ORX31"/>
      <c r="ORY31"/>
      <c r="ORZ31"/>
      <c r="OSA31"/>
      <c r="OSB31"/>
      <c r="OSC31"/>
      <c r="OSD31"/>
      <c r="OSE31"/>
      <c r="OSF31"/>
      <c r="OSG31"/>
      <c r="OSH31"/>
      <c r="OSI31"/>
      <c r="OSJ31"/>
      <c r="OSK31"/>
      <c r="OSL31"/>
      <c r="OSM31"/>
      <c r="OSN31"/>
      <c r="OSO31"/>
      <c r="OSP31"/>
      <c r="OSQ31"/>
      <c r="OSR31"/>
      <c r="OSS31"/>
      <c r="OST31"/>
      <c r="OSU31"/>
      <c r="OSV31"/>
      <c r="OSW31"/>
      <c r="OSX31"/>
      <c r="OSY31"/>
      <c r="OSZ31"/>
      <c r="OTA31"/>
      <c r="OTB31"/>
      <c r="OTC31"/>
      <c r="OTD31"/>
      <c r="OTE31"/>
      <c r="OTF31"/>
      <c r="OTG31"/>
      <c r="OTH31"/>
      <c r="OTI31"/>
      <c r="OTJ31"/>
      <c r="OTK31"/>
      <c r="OTL31"/>
      <c r="OTM31"/>
      <c r="OTN31"/>
      <c r="OTO31"/>
      <c r="OTP31"/>
      <c r="OTQ31"/>
      <c r="OTR31"/>
      <c r="OTS31"/>
      <c r="OTT31"/>
      <c r="OTU31"/>
      <c r="OTV31"/>
      <c r="OTW31"/>
      <c r="OTX31"/>
      <c r="OTY31"/>
      <c r="OTZ31"/>
      <c r="OUA31"/>
      <c r="OUB31"/>
      <c r="OUC31"/>
      <c r="OUD31"/>
      <c r="OUE31"/>
      <c r="OUF31"/>
      <c r="OUG31"/>
      <c r="OUH31"/>
      <c r="OUI31"/>
      <c r="OUJ31"/>
      <c r="OUK31"/>
      <c r="OUL31"/>
      <c r="OUM31"/>
      <c r="OUN31"/>
      <c r="OUO31"/>
      <c r="OUP31"/>
      <c r="OUQ31"/>
      <c r="OUR31"/>
      <c r="OUS31"/>
      <c r="OUT31"/>
      <c r="OUU31"/>
      <c r="OUV31"/>
      <c r="OUW31"/>
      <c r="OUX31"/>
      <c r="OUY31"/>
      <c r="OUZ31"/>
      <c r="OVA31"/>
      <c r="OVB31"/>
      <c r="OVC31"/>
      <c r="OVD31"/>
      <c r="OVE31"/>
      <c r="OVF31"/>
      <c r="OVG31"/>
      <c r="OVH31"/>
      <c r="OVI31"/>
      <c r="OVJ31"/>
      <c r="OVK31"/>
      <c r="OVL31"/>
      <c r="OVM31"/>
      <c r="OVN31"/>
      <c r="OVO31"/>
      <c r="OVP31"/>
      <c r="OVQ31"/>
      <c r="OVR31"/>
      <c r="OVS31"/>
      <c r="OVT31"/>
      <c r="OVU31"/>
      <c r="OVV31"/>
      <c r="OVW31"/>
      <c r="OVX31"/>
      <c r="OVY31"/>
      <c r="OVZ31"/>
      <c r="OWA31"/>
      <c r="OWB31"/>
      <c r="OWC31"/>
      <c r="OWD31"/>
      <c r="OWE31"/>
      <c r="OWF31"/>
      <c r="OWG31"/>
      <c r="OWH31"/>
      <c r="OWI31"/>
      <c r="OWJ31"/>
      <c r="OWK31"/>
      <c r="OWL31"/>
      <c r="OWM31"/>
      <c r="OWN31"/>
      <c r="OWO31"/>
      <c r="OWP31"/>
      <c r="OWQ31"/>
      <c r="OWR31"/>
      <c r="OWS31"/>
      <c r="OWT31"/>
      <c r="OWU31"/>
      <c r="OWV31"/>
      <c r="OWW31"/>
      <c r="OWX31"/>
      <c r="OWY31"/>
      <c r="OWZ31"/>
      <c r="OXA31"/>
      <c r="OXB31"/>
      <c r="OXC31"/>
      <c r="OXD31"/>
      <c r="OXE31"/>
      <c r="OXF31"/>
      <c r="OXG31"/>
      <c r="OXH31"/>
      <c r="OXI31"/>
      <c r="OXJ31"/>
      <c r="OXK31"/>
      <c r="OXL31"/>
      <c r="OXM31"/>
      <c r="OXN31"/>
      <c r="OXO31"/>
      <c r="OXP31"/>
      <c r="OXQ31"/>
      <c r="OXR31"/>
      <c r="OXS31"/>
      <c r="OXT31"/>
      <c r="OXU31"/>
      <c r="OXV31"/>
      <c r="OXW31"/>
      <c r="OXX31"/>
      <c r="OXY31"/>
      <c r="OXZ31"/>
      <c r="OYA31"/>
      <c r="OYB31"/>
      <c r="OYC31"/>
      <c r="OYD31"/>
      <c r="OYE31"/>
      <c r="OYF31"/>
      <c r="OYG31"/>
      <c r="OYH31"/>
      <c r="OYI31"/>
      <c r="OYJ31"/>
      <c r="OYK31"/>
      <c r="OYL31"/>
      <c r="OYM31"/>
      <c r="OYN31"/>
      <c r="OYO31"/>
      <c r="OYP31"/>
      <c r="OYQ31"/>
      <c r="OYR31"/>
      <c r="OYS31"/>
      <c r="OYT31"/>
      <c r="OYU31"/>
      <c r="OYV31"/>
      <c r="OYW31"/>
      <c r="OYX31"/>
      <c r="OYY31"/>
      <c r="OYZ31"/>
      <c r="OZA31"/>
      <c r="OZB31"/>
      <c r="OZC31"/>
      <c r="OZD31"/>
      <c r="OZE31"/>
      <c r="OZF31"/>
      <c r="OZG31"/>
      <c r="OZH31"/>
      <c r="OZI31"/>
      <c r="OZJ31"/>
      <c r="OZK31"/>
      <c r="OZL31"/>
      <c r="OZM31"/>
      <c r="OZN31"/>
      <c r="OZO31"/>
      <c r="OZP31"/>
      <c r="OZQ31"/>
      <c r="OZR31"/>
      <c r="OZS31"/>
      <c r="OZT31"/>
      <c r="OZU31"/>
      <c r="OZV31"/>
      <c r="OZW31"/>
      <c r="OZX31"/>
      <c r="OZY31"/>
      <c r="OZZ31"/>
      <c r="PAA31"/>
      <c r="PAB31"/>
      <c r="PAC31"/>
      <c r="PAD31"/>
      <c r="PAE31"/>
      <c r="PAF31"/>
      <c r="PAG31"/>
      <c r="PAH31"/>
      <c r="PAI31"/>
      <c r="PAJ31"/>
      <c r="PAK31"/>
      <c r="PAL31"/>
      <c r="PAM31"/>
      <c r="PAN31"/>
      <c r="PAO31"/>
      <c r="PAP31"/>
      <c r="PAQ31"/>
      <c r="PAR31"/>
      <c r="PAS31"/>
      <c r="PAT31"/>
      <c r="PAU31"/>
      <c r="PAV31"/>
      <c r="PAW31"/>
      <c r="PAX31"/>
      <c r="PAY31"/>
      <c r="PAZ31"/>
      <c r="PBA31"/>
      <c r="PBB31"/>
      <c r="PBC31"/>
      <c r="PBD31"/>
      <c r="PBE31"/>
      <c r="PBF31"/>
      <c r="PBG31"/>
      <c r="PBH31"/>
      <c r="PBI31"/>
      <c r="PBJ31"/>
      <c r="PBK31"/>
      <c r="PBL31"/>
      <c r="PBM31"/>
      <c r="PBN31"/>
      <c r="PBO31"/>
      <c r="PBP31"/>
      <c r="PBQ31"/>
      <c r="PBR31"/>
      <c r="PBS31"/>
      <c r="PBT31"/>
      <c r="PBU31"/>
      <c r="PBV31"/>
      <c r="PBW31"/>
      <c r="PBX31"/>
      <c r="PBY31"/>
      <c r="PBZ31"/>
      <c r="PCA31"/>
      <c r="PCB31"/>
      <c r="PCC31"/>
      <c r="PCD31"/>
      <c r="PCE31"/>
      <c r="PCF31"/>
      <c r="PCG31"/>
      <c r="PCH31"/>
      <c r="PCI31"/>
      <c r="PCJ31"/>
      <c r="PCK31"/>
      <c r="PCL31"/>
      <c r="PCM31"/>
      <c r="PCN31"/>
      <c r="PCO31"/>
      <c r="PCP31"/>
      <c r="PCQ31"/>
      <c r="PCR31"/>
      <c r="PCS31"/>
      <c r="PCT31"/>
      <c r="PCU31"/>
      <c r="PCV31"/>
      <c r="PCW31"/>
      <c r="PCX31"/>
      <c r="PCY31"/>
      <c r="PCZ31"/>
      <c r="PDA31"/>
      <c r="PDB31"/>
      <c r="PDC31"/>
      <c r="PDD31"/>
      <c r="PDE31"/>
      <c r="PDF31"/>
      <c r="PDG31"/>
      <c r="PDH31"/>
      <c r="PDI31"/>
      <c r="PDJ31"/>
      <c r="PDK31"/>
      <c r="PDL31"/>
      <c r="PDM31"/>
      <c r="PDN31"/>
      <c r="PDO31"/>
      <c r="PDP31"/>
      <c r="PDQ31"/>
      <c r="PDR31"/>
      <c r="PDS31"/>
      <c r="PDT31"/>
      <c r="PDU31"/>
      <c r="PDV31"/>
      <c r="PDW31"/>
      <c r="PDX31"/>
      <c r="PDY31"/>
      <c r="PDZ31"/>
      <c r="PEA31"/>
      <c r="PEB31"/>
      <c r="PEC31"/>
      <c r="PED31"/>
      <c r="PEE31"/>
      <c r="PEF31"/>
      <c r="PEG31"/>
      <c r="PEH31"/>
      <c r="PEI31"/>
      <c r="PEJ31"/>
      <c r="PEK31"/>
      <c r="PEL31"/>
      <c r="PEM31"/>
      <c r="PEN31"/>
      <c r="PEO31"/>
      <c r="PEP31"/>
      <c r="PEQ31"/>
      <c r="PER31"/>
      <c r="PES31"/>
      <c r="PET31"/>
      <c r="PEU31"/>
      <c r="PEV31"/>
      <c r="PEW31"/>
      <c r="PEX31"/>
      <c r="PEY31"/>
      <c r="PEZ31"/>
      <c r="PFA31"/>
      <c r="PFB31"/>
      <c r="PFC31"/>
      <c r="PFD31"/>
      <c r="PFE31"/>
      <c r="PFF31"/>
      <c r="PFG31"/>
      <c r="PFH31"/>
      <c r="PFI31"/>
      <c r="PFJ31"/>
      <c r="PFK31"/>
      <c r="PFL31"/>
      <c r="PFM31"/>
      <c r="PFN31"/>
      <c r="PFO31"/>
      <c r="PFP31"/>
      <c r="PFQ31"/>
      <c r="PFR31"/>
      <c r="PFS31"/>
      <c r="PFT31"/>
      <c r="PFU31"/>
      <c r="PFV31"/>
      <c r="PFW31"/>
      <c r="PFX31"/>
      <c r="PFY31"/>
      <c r="PFZ31"/>
      <c r="PGA31"/>
      <c r="PGB31"/>
      <c r="PGC31"/>
      <c r="PGD31"/>
      <c r="PGE31"/>
      <c r="PGF31"/>
      <c r="PGG31"/>
      <c r="PGH31"/>
      <c r="PGI31"/>
      <c r="PGJ31"/>
      <c r="PGK31"/>
      <c r="PGL31"/>
      <c r="PGM31"/>
      <c r="PGN31"/>
      <c r="PGO31"/>
      <c r="PGP31"/>
      <c r="PGQ31"/>
      <c r="PGR31"/>
      <c r="PGS31"/>
      <c r="PGT31"/>
      <c r="PGU31"/>
      <c r="PGV31"/>
      <c r="PGW31"/>
      <c r="PGX31"/>
      <c r="PGY31"/>
      <c r="PGZ31"/>
      <c r="PHA31"/>
      <c r="PHB31"/>
      <c r="PHC31"/>
      <c r="PHD31"/>
      <c r="PHE31"/>
      <c r="PHF31"/>
      <c r="PHG31"/>
      <c r="PHH31"/>
      <c r="PHI31"/>
      <c r="PHJ31"/>
      <c r="PHK31"/>
      <c r="PHL31"/>
      <c r="PHM31"/>
      <c r="PHN31"/>
      <c r="PHO31"/>
      <c r="PHP31"/>
      <c r="PHQ31"/>
      <c r="PHR31"/>
      <c r="PHS31"/>
      <c r="PHT31"/>
      <c r="PHU31"/>
      <c r="PHV31"/>
      <c r="PHW31"/>
      <c r="PHX31"/>
      <c r="PHY31"/>
      <c r="PHZ31"/>
      <c r="PIA31"/>
      <c r="PIB31"/>
      <c r="PIC31"/>
      <c r="PID31"/>
      <c r="PIE31"/>
      <c r="PIF31"/>
      <c r="PIG31"/>
      <c r="PIH31"/>
      <c r="PII31"/>
      <c r="PIJ31"/>
      <c r="PIK31"/>
      <c r="PIL31"/>
      <c r="PIM31"/>
      <c r="PIN31"/>
      <c r="PIO31"/>
      <c r="PIP31"/>
      <c r="PIQ31"/>
      <c r="PIR31"/>
      <c r="PIS31"/>
      <c r="PIT31"/>
      <c r="PIU31"/>
      <c r="PIV31"/>
      <c r="PIW31"/>
      <c r="PIX31"/>
      <c r="PIY31"/>
      <c r="PIZ31"/>
      <c r="PJA31"/>
      <c r="PJB31"/>
      <c r="PJC31"/>
      <c r="PJD31"/>
      <c r="PJE31"/>
      <c r="PJF31"/>
      <c r="PJG31"/>
      <c r="PJH31"/>
      <c r="PJI31"/>
      <c r="PJJ31"/>
      <c r="PJK31"/>
      <c r="PJL31"/>
      <c r="PJM31"/>
      <c r="PJN31"/>
      <c r="PJO31"/>
      <c r="PJP31"/>
      <c r="PJQ31"/>
      <c r="PJR31"/>
      <c r="PJS31"/>
      <c r="PJT31"/>
      <c r="PJU31"/>
      <c r="PJV31"/>
      <c r="PJW31"/>
      <c r="PJX31"/>
      <c r="PJY31"/>
      <c r="PJZ31"/>
      <c r="PKA31"/>
      <c r="PKB31"/>
      <c r="PKC31"/>
      <c r="PKD31"/>
      <c r="PKE31"/>
      <c r="PKF31"/>
      <c r="PKG31"/>
      <c r="PKH31"/>
      <c r="PKI31"/>
      <c r="PKJ31"/>
      <c r="PKK31"/>
      <c r="PKL31"/>
      <c r="PKM31"/>
      <c r="PKN31"/>
      <c r="PKO31"/>
      <c r="PKP31"/>
      <c r="PKQ31"/>
      <c r="PKR31"/>
      <c r="PKS31"/>
      <c r="PKT31"/>
      <c r="PKU31"/>
      <c r="PKV31"/>
      <c r="PKW31"/>
      <c r="PKX31"/>
      <c r="PKY31"/>
      <c r="PKZ31"/>
      <c r="PLA31"/>
      <c r="PLB31"/>
      <c r="PLC31"/>
      <c r="PLD31"/>
      <c r="PLE31"/>
      <c r="PLF31"/>
      <c r="PLG31"/>
      <c r="PLH31"/>
      <c r="PLI31"/>
      <c r="PLJ31"/>
      <c r="PLK31"/>
      <c r="PLL31"/>
      <c r="PLM31"/>
      <c r="PLN31"/>
      <c r="PLO31"/>
      <c r="PLP31"/>
      <c r="PLQ31"/>
      <c r="PLR31"/>
      <c r="PLS31"/>
      <c r="PLT31"/>
      <c r="PLU31"/>
      <c r="PLV31"/>
      <c r="PLW31"/>
      <c r="PLX31"/>
      <c r="PLY31"/>
      <c r="PLZ31"/>
      <c r="PMA31"/>
      <c r="PMB31"/>
      <c r="PMC31"/>
      <c r="PMD31"/>
      <c r="PME31"/>
      <c r="PMF31"/>
      <c r="PMG31"/>
      <c r="PMH31"/>
      <c r="PMI31"/>
      <c r="PMJ31"/>
      <c r="PMK31"/>
      <c r="PML31"/>
      <c r="PMM31"/>
      <c r="PMN31"/>
      <c r="PMO31"/>
      <c r="PMP31"/>
      <c r="PMQ31"/>
      <c r="PMR31"/>
      <c r="PMS31"/>
      <c r="PMT31"/>
      <c r="PMU31"/>
      <c r="PMV31"/>
      <c r="PMW31"/>
      <c r="PMX31"/>
      <c r="PMY31"/>
      <c r="PMZ31"/>
      <c r="PNA31"/>
      <c r="PNB31"/>
      <c r="PNC31"/>
      <c r="PND31"/>
      <c r="PNE31"/>
      <c r="PNF31"/>
      <c r="PNG31"/>
      <c r="PNH31"/>
      <c r="PNI31"/>
      <c r="PNJ31"/>
      <c r="PNK31"/>
      <c r="PNL31"/>
      <c r="PNM31"/>
      <c r="PNN31"/>
      <c r="PNO31"/>
      <c r="PNP31"/>
      <c r="PNQ31"/>
      <c r="PNR31"/>
      <c r="PNS31"/>
      <c r="PNT31"/>
      <c r="PNU31"/>
      <c r="PNV31"/>
      <c r="PNW31"/>
      <c r="PNX31"/>
      <c r="PNY31"/>
      <c r="PNZ31"/>
      <c r="POA31"/>
      <c r="POB31"/>
      <c r="POC31"/>
      <c r="POD31"/>
      <c r="POE31"/>
      <c r="POF31"/>
      <c r="POG31"/>
      <c r="POH31"/>
      <c r="POI31"/>
      <c r="POJ31"/>
      <c r="POK31"/>
      <c r="POL31"/>
      <c r="POM31"/>
      <c r="PON31"/>
      <c r="POO31"/>
      <c r="POP31"/>
      <c r="POQ31"/>
      <c r="POR31"/>
      <c r="POS31"/>
      <c r="POT31"/>
      <c r="POU31"/>
      <c r="POV31"/>
      <c r="POW31"/>
      <c r="POX31"/>
      <c r="POY31"/>
      <c r="POZ31"/>
      <c r="PPA31"/>
      <c r="PPB31"/>
      <c r="PPC31"/>
      <c r="PPD31"/>
      <c r="PPE31"/>
      <c r="PPF31"/>
      <c r="PPG31"/>
      <c r="PPH31"/>
      <c r="PPI31"/>
      <c r="PPJ31"/>
      <c r="PPK31"/>
      <c r="PPL31"/>
      <c r="PPM31"/>
      <c r="PPN31"/>
      <c r="PPO31"/>
      <c r="PPP31"/>
      <c r="PPQ31"/>
      <c r="PPR31"/>
      <c r="PPS31"/>
      <c r="PPT31"/>
      <c r="PPU31"/>
      <c r="PPV31"/>
      <c r="PPW31"/>
      <c r="PPX31"/>
      <c r="PPY31"/>
      <c r="PPZ31"/>
      <c r="PQA31"/>
      <c r="PQB31"/>
      <c r="PQC31"/>
      <c r="PQD31"/>
      <c r="PQE31"/>
      <c r="PQF31"/>
      <c r="PQG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QBO31"/>
      <c r="QBP31"/>
      <c r="QBQ31"/>
      <c r="QBR31"/>
      <c r="QBS31"/>
      <c r="QBT31"/>
      <c r="QBU31"/>
      <c r="QBV31"/>
      <c r="QBW31"/>
      <c r="QBX31"/>
      <c r="QBY31"/>
      <c r="QBZ31"/>
      <c r="QCA31"/>
      <c r="QCB31"/>
      <c r="QCC31"/>
      <c r="QCD31"/>
      <c r="QCE31"/>
      <c r="QCF31"/>
      <c r="QCG31"/>
      <c r="QCH31"/>
      <c r="QCI31"/>
      <c r="QCJ31"/>
      <c r="QCK31"/>
      <c r="QCL31"/>
      <c r="QCM31"/>
      <c r="QCN31"/>
      <c r="QCO31"/>
      <c r="QCP31"/>
      <c r="QCQ31"/>
      <c r="QCR31"/>
      <c r="QCS31"/>
      <c r="QCT31"/>
      <c r="QCU31"/>
      <c r="QCV31"/>
      <c r="QCW31"/>
      <c r="QCX31"/>
      <c r="QCY31"/>
      <c r="QCZ31"/>
      <c r="QDA31"/>
      <c r="QDB31"/>
      <c r="QDC31"/>
      <c r="QDD31"/>
      <c r="QDE31"/>
      <c r="QDF31"/>
      <c r="QDG31"/>
      <c r="QDH31"/>
      <c r="QDI31"/>
      <c r="QDJ31"/>
      <c r="QDK31"/>
      <c r="QDL31"/>
      <c r="QDM31"/>
      <c r="QDN31"/>
      <c r="QDO31"/>
      <c r="QDP31"/>
      <c r="QDQ31"/>
      <c r="QDR31"/>
      <c r="QDS31"/>
      <c r="QDT31"/>
      <c r="QDU31"/>
      <c r="QDV31"/>
      <c r="QDW31"/>
      <c r="QDX31"/>
      <c r="QDY31"/>
      <c r="QDZ31"/>
      <c r="QEA31"/>
      <c r="QEB31"/>
      <c r="QEC31"/>
      <c r="QED31"/>
      <c r="QEE31"/>
      <c r="QEF31"/>
      <c r="QEG31"/>
      <c r="QEH31"/>
      <c r="QEI31"/>
      <c r="QEJ31"/>
      <c r="QEK31"/>
      <c r="QEL31"/>
      <c r="QEM31"/>
      <c r="QEN31"/>
      <c r="QEO31"/>
      <c r="QEP31"/>
      <c r="QEQ31"/>
      <c r="QER31"/>
      <c r="QES31"/>
      <c r="QET31"/>
      <c r="QEU31"/>
      <c r="QEV31"/>
      <c r="QEW31"/>
      <c r="QEX31"/>
      <c r="QEY31"/>
      <c r="QEZ31"/>
      <c r="QFA31"/>
      <c r="QFB31"/>
      <c r="QFC31"/>
      <c r="QFD31"/>
      <c r="QFE31"/>
      <c r="QFF31"/>
      <c r="QFG31"/>
      <c r="QFH31"/>
      <c r="QFI31"/>
      <c r="QFJ31"/>
      <c r="QFK31"/>
      <c r="QFL31"/>
      <c r="QFM31"/>
      <c r="QFN31"/>
      <c r="QFO31"/>
      <c r="QFP31"/>
      <c r="QFQ31"/>
      <c r="QFR31"/>
      <c r="QFS31"/>
      <c r="QFT31"/>
      <c r="QFU31"/>
      <c r="QFV31"/>
      <c r="QFW31"/>
      <c r="QFX31"/>
      <c r="QFY31"/>
      <c r="QFZ31"/>
      <c r="QGA31"/>
      <c r="QGB31"/>
      <c r="QGC31"/>
      <c r="QGD31"/>
      <c r="QGE31"/>
      <c r="QGF31"/>
      <c r="QGG31"/>
      <c r="QGH31"/>
      <c r="QGI31"/>
      <c r="QGJ31"/>
      <c r="QGK31"/>
      <c r="QGL31"/>
      <c r="QGM31"/>
      <c r="QGN31"/>
      <c r="QGO31"/>
      <c r="QGP31"/>
      <c r="QGQ31"/>
      <c r="QGR31"/>
      <c r="QGS31"/>
      <c r="QGT31"/>
      <c r="QGU31"/>
      <c r="QGV31"/>
      <c r="QGW31"/>
      <c r="QGX31"/>
      <c r="QGY31"/>
      <c r="QGZ31"/>
      <c r="QHA31"/>
      <c r="QHB31"/>
      <c r="QHC31"/>
      <c r="QHD31"/>
      <c r="QHE31"/>
      <c r="QHF31"/>
      <c r="QHG31"/>
      <c r="QHH31"/>
      <c r="QHI31"/>
      <c r="QHJ31"/>
      <c r="QHK31"/>
      <c r="QHL31"/>
      <c r="QHM31"/>
      <c r="QHN31"/>
      <c r="QHO31"/>
      <c r="QHP31"/>
      <c r="QHQ31"/>
      <c r="QHR31"/>
      <c r="QHS31"/>
      <c r="QHT31"/>
      <c r="QHU31"/>
      <c r="QHV31"/>
      <c r="QHW31"/>
      <c r="QHX31"/>
      <c r="QHY31"/>
      <c r="QHZ31"/>
      <c r="QIA31"/>
      <c r="QIB31"/>
      <c r="QIC31"/>
      <c r="QID31"/>
      <c r="QIE31"/>
      <c r="QIF31"/>
      <c r="QIG31"/>
      <c r="QIH31"/>
      <c r="QII31"/>
      <c r="QIJ31"/>
      <c r="QIK31"/>
      <c r="QIL31"/>
      <c r="QIM31"/>
      <c r="QIN31"/>
      <c r="QIO31"/>
      <c r="QIP31"/>
      <c r="QIQ31"/>
      <c r="QIR31"/>
      <c r="QIS31"/>
      <c r="QIT31"/>
      <c r="QIU31"/>
      <c r="QIV31"/>
      <c r="QIW31"/>
      <c r="QIX31"/>
      <c r="QIY31"/>
      <c r="QIZ31"/>
      <c r="QJA31"/>
      <c r="QJB31"/>
      <c r="QJC31"/>
      <c r="QJD31"/>
      <c r="QJE31"/>
      <c r="QJF31"/>
      <c r="QJG31"/>
      <c r="QJH31"/>
      <c r="QJI31"/>
      <c r="QJJ31"/>
      <c r="QJK31"/>
      <c r="QJL31"/>
      <c r="QJM31"/>
      <c r="QJN31"/>
      <c r="QJO31"/>
      <c r="QJP31"/>
      <c r="QJQ31"/>
      <c r="QJR31"/>
      <c r="QJS31"/>
      <c r="QJT31"/>
      <c r="QJU31"/>
      <c r="QJV31"/>
      <c r="QJW31"/>
      <c r="QJX31"/>
      <c r="QJY31"/>
      <c r="QJZ31"/>
      <c r="QKA31"/>
      <c r="QKB31"/>
      <c r="QKC31"/>
      <c r="QKD31"/>
      <c r="QKE31"/>
      <c r="QKF31"/>
      <c r="QKG31"/>
      <c r="QKH31"/>
      <c r="QKI31"/>
      <c r="QKJ31"/>
      <c r="QKK31"/>
      <c r="QKL31"/>
      <c r="QKM31"/>
      <c r="QKN31"/>
      <c r="QKO31"/>
      <c r="QKP31"/>
      <c r="QKQ31"/>
      <c r="QKR31"/>
      <c r="QKS31"/>
      <c r="QKT31"/>
      <c r="QKU31"/>
      <c r="QKV31"/>
      <c r="QKW31"/>
      <c r="QKX31"/>
      <c r="QKY31"/>
      <c r="QKZ31"/>
      <c r="QLA31"/>
      <c r="QLB31"/>
      <c r="QLC31"/>
      <c r="QLD31"/>
      <c r="QLE31"/>
      <c r="QLF31"/>
      <c r="QLG31"/>
      <c r="QLH31"/>
      <c r="QLI31"/>
      <c r="QLJ31"/>
      <c r="QLK31"/>
      <c r="QLL31"/>
      <c r="QLM31"/>
      <c r="QLN31"/>
      <c r="QLO31"/>
      <c r="QLP31"/>
      <c r="QLQ31"/>
      <c r="QLR31"/>
      <c r="QLS31"/>
      <c r="QLT31"/>
      <c r="QLU31"/>
      <c r="QLV31"/>
      <c r="QLW31"/>
      <c r="QLX31"/>
      <c r="QLY31"/>
      <c r="QLZ31"/>
      <c r="QMA31"/>
      <c r="QMB31"/>
      <c r="QMC31"/>
      <c r="QMD31"/>
      <c r="QME31"/>
      <c r="QMF31"/>
      <c r="QMG31"/>
      <c r="QMH31"/>
      <c r="QMI31"/>
      <c r="QMJ31"/>
      <c r="QMK31"/>
      <c r="QML31"/>
      <c r="QMM31"/>
      <c r="QMN31"/>
      <c r="QMO31"/>
      <c r="QMP31"/>
      <c r="QMQ31"/>
      <c r="QMR31"/>
      <c r="QMS31"/>
      <c r="QMT31"/>
      <c r="QMU31"/>
      <c r="QMV31"/>
      <c r="QMW31"/>
      <c r="QMX31"/>
      <c r="QMY31"/>
      <c r="QMZ31"/>
      <c r="QNA31"/>
      <c r="QNB31"/>
      <c r="QNC31"/>
      <c r="QND31"/>
      <c r="QNE31"/>
      <c r="QNF31"/>
      <c r="QNG31"/>
      <c r="QNH31"/>
      <c r="QNI31"/>
      <c r="QNJ31"/>
      <c r="QNK31"/>
      <c r="QNL31"/>
      <c r="QNM31"/>
      <c r="QNN31"/>
      <c r="QNO31"/>
      <c r="QNP31"/>
      <c r="QNQ31"/>
      <c r="QNR31"/>
      <c r="QNS31"/>
      <c r="QNT31"/>
      <c r="QNU31"/>
      <c r="QNV31"/>
      <c r="QNW31"/>
      <c r="QNX31"/>
      <c r="QNY31"/>
      <c r="QNZ31"/>
      <c r="QOA31"/>
      <c r="QOB31"/>
      <c r="QOC31"/>
      <c r="QOD31"/>
      <c r="QOE31"/>
      <c r="QOF31"/>
      <c r="QOG31"/>
      <c r="QOH31"/>
      <c r="QOI31"/>
      <c r="QOJ31"/>
      <c r="QOK31"/>
      <c r="QOL31"/>
      <c r="QOM31"/>
      <c r="QON31"/>
      <c r="QOO31"/>
      <c r="QOP31"/>
      <c r="QOQ31"/>
      <c r="QOR31"/>
      <c r="QOS31"/>
      <c r="QOT31"/>
      <c r="QOU31"/>
      <c r="QOV31"/>
      <c r="QOW31"/>
      <c r="QOX31"/>
      <c r="QOY31"/>
      <c r="QOZ31"/>
      <c r="QPA31"/>
      <c r="QPB31"/>
      <c r="QPC31"/>
      <c r="QPD31"/>
      <c r="QPE31"/>
      <c r="QPF31"/>
      <c r="QPG31"/>
      <c r="QPH31"/>
      <c r="QPI31"/>
      <c r="QPJ31"/>
      <c r="QPK31"/>
      <c r="QPL31"/>
      <c r="QPM31"/>
      <c r="QPN31"/>
      <c r="QPO31"/>
      <c r="QPP31"/>
      <c r="QPQ31"/>
      <c r="QPR31"/>
      <c r="QPS31"/>
      <c r="QPT31"/>
      <c r="QPU31"/>
      <c r="QPV31"/>
      <c r="QPW31"/>
      <c r="QPX31"/>
      <c r="QPY31"/>
      <c r="QPZ31"/>
      <c r="QQA31"/>
      <c r="QQB31"/>
      <c r="QQC31"/>
      <c r="QQD31"/>
      <c r="QQE31"/>
      <c r="QQF31"/>
      <c r="QQG31"/>
      <c r="QQH31"/>
      <c r="QQI31"/>
      <c r="QQJ31"/>
      <c r="QQK31"/>
      <c r="QQL31"/>
      <c r="QQM31"/>
      <c r="QQN31"/>
      <c r="QQO31"/>
      <c r="QQP31"/>
      <c r="QQQ31"/>
      <c r="QQR31"/>
      <c r="QQS31"/>
      <c r="QQT31"/>
      <c r="QQU31"/>
      <c r="QQV31"/>
      <c r="QQW31"/>
      <c r="QQX31"/>
      <c r="QQY31"/>
      <c r="QQZ31"/>
      <c r="QRA31"/>
      <c r="QRB31"/>
      <c r="QRC31"/>
      <c r="QRD31"/>
      <c r="QRE31"/>
      <c r="QRF31"/>
      <c r="QRG31"/>
      <c r="QRH31"/>
      <c r="QRI31"/>
      <c r="QRJ31"/>
      <c r="QRK31"/>
      <c r="QRL31"/>
      <c r="QRM31"/>
      <c r="QRN31"/>
      <c r="QRO31"/>
      <c r="QRP31"/>
      <c r="QRQ31"/>
      <c r="QRR31"/>
      <c r="QRS31"/>
      <c r="QRT31"/>
      <c r="QRU31"/>
      <c r="QRV31"/>
      <c r="QRW31"/>
      <c r="QRX31"/>
      <c r="QRY31"/>
      <c r="QRZ31"/>
      <c r="QSA31"/>
      <c r="QSB31"/>
      <c r="QSC31"/>
      <c r="QSD31"/>
      <c r="QSE31"/>
      <c r="QSF31"/>
      <c r="QSG31"/>
      <c r="QSH31"/>
      <c r="QSI31"/>
      <c r="QSJ31"/>
      <c r="QSK31"/>
      <c r="QSL31"/>
      <c r="QSM31"/>
      <c r="QSN31"/>
      <c r="QSO31"/>
      <c r="QSP31"/>
      <c r="QSQ31"/>
      <c r="QSR31"/>
      <c r="QSS31"/>
      <c r="QST31"/>
      <c r="QSU31"/>
      <c r="QSV31"/>
      <c r="QSW31"/>
      <c r="QSX31"/>
      <c r="QSY31"/>
      <c r="QSZ31"/>
      <c r="QTA31"/>
      <c r="QTB31"/>
      <c r="QTC31"/>
      <c r="QTD31"/>
      <c r="QTE31"/>
      <c r="QTF31"/>
      <c r="QTG31"/>
      <c r="QTH31"/>
      <c r="QTI31"/>
      <c r="QTJ31"/>
      <c r="QTK31"/>
      <c r="QTL31"/>
      <c r="QTM31"/>
      <c r="QTN31"/>
      <c r="QTO31"/>
      <c r="QTP31"/>
      <c r="QTQ31"/>
      <c r="QTR31"/>
      <c r="QTS31"/>
      <c r="QTT31"/>
      <c r="QTU31"/>
      <c r="QTV31"/>
      <c r="QTW31"/>
      <c r="QTX31"/>
      <c r="QTY31"/>
      <c r="QTZ31"/>
      <c r="QUA31"/>
      <c r="QUB31"/>
      <c r="QUC31"/>
      <c r="QUD31"/>
      <c r="QUE31"/>
      <c r="QUF31"/>
      <c r="QUG31"/>
      <c r="QUH31"/>
      <c r="QUI31"/>
      <c r="QUJ31"/>
      <c r="QUK31"/>
      <c r="QUL31"/>
      <c r="QUM31"/>
      <c r="QUN31"/>
      <c r="QUO31"/>
      <c r="QUP31"/>
      <c r="QUQ31"/>
      <c r="QUR31"/>
      <c r="QUS31"/>
      <c r="QUT31"/>
      <c r="QUU31"/>
      <c r="QUV31"/>
      <c r="QUW31"/>
      <c r="QUX31"/>
      <c r="QUY31"/>
      <c r="QUZ31"/>
      <c r="QVA31"/>
      <c r="QVB31"/>
      <c r="QVC31"/>
      <c r="QVD31"/>
      <c r="QVE31"/>
      <c r="QVF31"/>
      <c r="QVG31"/>
      <c r="QVH31"/>
      <c r="QVI31"/>
      <c r="QVJ31"/>
      <c r="QVK31"/>
      <c r="QVL31"/>
      <c r="QVM31"/>
      <c r="QVN31"/>
      <c r="QVO31"/>
      <c r="QVP31"/>
      <c r="QVQ31"/>
      <c r="QVR31"/>
      <c r="QVS31"/>
      <c r="QVT31"/>
      <c r="QVU31"/>
      <c r="QVV31"/>
      <c r="QVW31"/>
      <c r="QVX31"/>
      <c r="QVY31"/>
      <c r="QVZ31"/>
      <c r="QWA31"/>
      <c r="QWB31"/>
      <c r="QWC31"/>
      <c r="QWD31"/>
      <c r="QWE31"/>
      <c r="QWF31"/>
      <c r="QWG31"/>
      <c r="QWH31"/>
      <c r="QWI31"/>
      <c r="QWJ31"/>
      <c r="QWK31"/>
      <c r="QWL31"/>
      <c r="QWM31"/>
      <c r="QWN31"/>
      <c r="QWO31"/>
      <c r="QWP31"/>
      <c r="QWQ31"/>
      <c r="QWR31"/>
      <c r="QWS31"/>
      <c r="QWT31"/>
      <c r="QWU31"/>
      <c r="QWV31"/>
      <c r="QWW31"/>
      <c r="QWX31"/>
      <c r="QWY31"/>
      <c r="QWZ31"/>
      <c r="QXA31"/>
      <c r="QXB31"/>
      <c r="QXC31"/>
      <c r="QXD31"/>
      <c r="QXE31"/>
      <c r="QXF31"/>
      <c r="QXG31"/>
      <c r="QXH31"/>
      <c r="QXI31"/>
      <c r="QXJ31"/>
      <c r="QXK31"/>
      <c r="QXL31"/>
      <c r="QXM31"/>
      <c r="QXN31"/>
      <c r="QXO31"/>
      <c r="QXP31"/>
      <c r="QXQ31"/>
      <c r="QXR31"/>
      <c r="QXS31"/>
      <c r="QXT31"/>
      <c r="QXU31"/>
      <c r="QXV31"/>
      <c r="QXW31"/>
      <c r="QXX31"/>
      <c r="QXY31"/>
      <c r="QXZ31"/>
      <c r="QYA31"/>
      <c r="QYB31"/>
      <c r="QYC31"/>
      <c r="QYD31"/>
      <c r="QYE31"/>
      <c r="QYF31"/>
      <c r="QYG31"/>
      <c r="QYH31"/>
      <c r="QYI31"/>
      <c r="QYJ31"/>
      <c r="QYK31"/>
      <c r="QYL31"/>
      <c r="QYM31"/>
      <c r="QYN31"/>
      <c r="QYO31"/>
      <c r="QYP31"/>
      <c r="QYQ31"/>
      <c r="QYR31"/>
      <c r="QYS31"/>
      <c r="QYT31"/>
      <c r="QYU31"/>
      <c r="QYV31"/>
      <c r="QYW31"/>
      <c r="QYX31"/>
      <c r="QYY31"/>
      <c r="QYZ31"/>
      <c r="QZA31"/>
      <c r="QZB31"/>
      <c r="QZC31"/>
      <c r="QZD31"/>
      <c r="QZE31"/>
      <c r="QZF31"/>
      <c r="QZG31"/>
      <c r="QZH31"/>
      <c r="QZI31"/>
      <c r="QZJ31"/>
      <c r="QZK31"/>
      <c r="QZL31"/>
      <c r="QZM31"/>
      <c r="QZN31"/>
      <c r="QZO31"/>
      <c r="QZP31"/>
      <c r="QZQ31"/>
      <c r="QZR31"/>
      <c r="QZS31"/>
      <c r="QZT31"/>
      <c r="QZU31"/>
      <c r="QZV31"/>
      <c r="QZW31"/>
      <c r="QZX31"/>
      <c r="QZY31"/>
      <c r="QZZ31"/>
      <c r="RAA31"/>
      <c r="RAB31"/>
      <c r="RAC31"/>
      <c r="RAD31"/>
      <c r="RAE31"/>
      <c r="RAF31"/>
      <c r="RAG31"/>
      <c r="RAH31"/>
      <c r="RAI31"/>
      <c r="RAJ31"/>
      <c r="RAK31"/>
      <c r="RAL31"/>
      <c r="RAM31"/>
      <c r="RAN31"/>
      <c r="RAO31"/>
      <c r="RAP31"/>
      <c r="RAQ31"/>
      <c r="RAR31"/>
      <c r="RAS31"/>
      <c r="RAT31"/>
      <c r="RAU31"/>
      <c r="RAV31"/>
      <c r="RAW31"/>
      <c r="RAX31"/>
      <c r="RAY31"/>
      <c r="RAZ31"/>
      <c r="RBA31"/>
      <c r="RBB31"/>
      <c r="RBC31"/>
      <c r="RBD31"/>
      <c r="RBE31"/>
      <c r="RBF31"/>
      <c r="RBG31"/>
      <c r="RBH31"/>
      <c r="RBI31"/>
      <c r="RBJ31"/>
      <c r="RBK31"/>
      <c r="RBL31"/>
      <c r="RBM31"/>
      <c r="RBN31"/>
      <c r="RBO31"/>
      <c r="RBP31"/>
      <c r="RBQ31"/>
      <c r="RBR31"/>
      <c r="RBS31"/>
      <c r="RBT31"/>
      <c r="RBU31"/>
      <c r="RBV31"/>
      <c r="RBW31"/>
      <c r="RBX31"/>
      <c r="RBY31"/>
      <c r="RBZ31"/>
      <c r="RCA31"/>
      <c r="RCB31"/>
      <c r="RCC31"/>
      <c r="RCD31"/>
      <c r="RCE31"/>
      <c r="RCF31"/>
      <c r="RCG31"/>
      <c r="RCH31"/>
      <c r="RCI31"/>
      <c r="RCJ31"/>
      <c r="RCK31"/>
      <c r="RCL31"/>
      <c r="RCM31"/>
      <c r="RCN31"/>
      <c r="RCO31"/>
      <c r="RCP31"/>
      <c r="RCQ31"/>
      <c r="RCR31"/>
      <c r="RCS31"/>
      <c r="RCT31"/>
      <c r="RCU31"/>
      <c r="RCV31"/>
      <c r="RCW31"/>
      <c r="RCX31"/>
      <c r="RCY31"/>
      <c r="RCZ31"/>
      <c r="RDA31"/>
      <c r="RDB31"/>
      <c r="RDC31"/>
      <c r="RDD31"/>
      <c r="RDE31"/>
      <c r="RDF31"/>
      <c r="RDG31"/>
      <c r="RDH31"/>
      <c r="RDI31"/>
      <c r="RDJ31"/>
      <c r="RDK31"/>
      <c r="RDL31"/>
      <c r="RDM31"/>
      <c r="RDN31"/>
      <c r="RDO31"/>
      <c r="RDP31"/>
      <c r="RDQ31"/>
      <c r="RDR31"/>
      <c r="RDS31"/>
      <c r="RDT31"/>
      <c r="RDU31"/>
      <c r="RDV31"/>
      <c r="RDW31"/>
      <c r="RDX31"/>
      <c r="RDY31"/>
      <c r="RDZ31"/>
      <c r="REA31"/>
      <c r="REB31"/>
      <c r="REC31"/>
      <c r="RED31"/>
      <c r="REE31"/>
      <c r="REF31"/>
      <c r="REG31"/>
      <c r="REH31"/>
      <c r="REI31"/>
      <c r="REJ31"/>
      <c r="REK31"/>
      <c r="REL31"/>
      <c r="REM31"/>
      <c r="REN31"/>
      <c r="REO31"/>
      <c r="REP31"/>
      <c r="REQ31"/>
      <c r="RER31"/>
      <c r="RES31"/>
      <c r="RET31"/>
      <c r="REU31"/>
      <c r="REV31"/>
      <c r="REW31"/>
      <c r="REX31"/>
      <c r="REY31"/>
      <c r="REZ31"/>
      <c r="RFA31"/>
      <c r="RFB31"/>
      <c r="RFC31"/>
      <c r="RFD31"/>
      <c r="RFE31"/>
      <c r="RFF31"/>
      <c r="RFG31"/>
      <c r="RFH31"/>
      <c r="RFI31"/>
      <c r="RFJ31"/>
      <c r="RFK31"/>
      <c r="RFL31"/>
      <c r="RFM31"/>
      <c r="RFN31"/>
      <c r="RFO31"/>
      <c r="RFP31"/>
      <c r="RFQ31"/>
      <c r="RFR31"/>
      <c r="RFS31"/>
      <c r="RFT31"/>
      <c r="RFU31"/>
      <c r="RFV31"/>
      <c r="RFW31"/>
      <c r="RFX31"/>
      <c r="RFY31"/>
      <c r="RFZ31"/>
      <c r="RGA31"/>
      <c r="RGB31"/>
      <c r="RGC31"/>
      <c r="RGD31"/>
      <c r="RGE31"/>
      <c r="RGF31"/>
      <c r="RGG31"/>
      <c r="RGH31"/>
      <c r="RGI31"/>
      <c r="RGJ31"/>
      <c r="RGK31"/>
      <c r="RGL31"/>
      <c r="RGM31"/>
      <c r="RGN31"/>
      <c r="RGO31"/>
      <c r="RGP31"/>
      <c r="RGQ31"/>
      <c r="RGR31"/>
      <c r="RGS31"/>
      <c r="RGT31"/>
      <c r="RGU31"/>
      <c r="RGV31"/>
      <c r="RGW31"/>
      <c r="RGX31"/>
      <c r="RGY31"/>
      <c r="RGZ31"/>
      <c r="RHA31"/>
      <c r="RHB31"/>
      <c r="RHC31"/>
      <c r="RHD31"/>
      <c r="RHE31"/>
      <c r="RHF31"/>
      <c r="RHG31"/>
      <c r="RHH31"/>
      <c r="RHI31"/>
      <c r="RHJ31"/>
      <c r="RHK31"/>
      <c r="RHL31"/>
      <c r="RHM31"/>
      <c r="RHN31"/>
      <c r="RHO31"/>
      <c r="RHP31"/>
      <c r="RHQ31"/>
      <c r="RHR31"/>
      <c r="RHS31"/>
      <c r="RHT31"/>
      <c r="RHU31"/>
      <c r="RHV31"/>
      <c r="RHW31"/>
      <c r="RHX31"/>
      <c r="RHY31"/>
      <c r="RHZ31"/>
      <c r="RIA31"/>
      <c r="RIB31"/>
      <c r="RIC31"/>
      <c r="RID31"/>
      <c r="RIE31"/>
      <c r="RIF31"/>
      <c r="RIG31"/>
      <c r="RIH31"/>
      <c r="RII31"/>
      <c r="RIJ31"/>
      <c r="RIK31"/>
      <c r="RIL31"/>
      <c r="RIM31"/>
      <c r="RIN31"/>
      <c r="RIO31"/>
      <c r="RIP31"/>
      <c r="RIQ31"/>
      <c r="RIR31"/>
      <c r="RIS31"/>
      <c r="RIT31"/>
      <c r="RIU31"/>
      <c r="RIV31"/>
      <c r="RIW31"/>
      <c r="RIX31"/>
      <c r="RIY31"/>
      <c r="RIZ31"/>
      <c r="RJA31"/>
      <c r="RJB31"/>
      <c r="RJC31"/>
      <c r="RJD31"/>
      <c r="RJE31"/>
      <c r="RJF31"/>
      <c r="RJG31"/>
      <c r="RJH31"/>
      <c r="RJI31"/>
      <c r="RJJ31"/>
      <c r="RJK31"/>
      <c r="RJL31"/>
      <c r="RJM31"/>
      <c r="RJN31"/>
      <c r="RJO31"/>
      <c r="RJP31"/>
      <c r="RJQ31"/>
      <c r="RJR31"/>
      <c r="RJS31"/>
      <c r="RJT31"/>
      <c r="RJU31"/>
      <c r="RJV31"/>
      <c r="RJW31"/>
      <c r="RJX31"/>
      <c r="RJY31"/>
      <c r="RJZ31"/>
      <c r="RKA31"/>
      <c r="RKB31"/>
      <c r="RKC31"/>
      <c r="RKD31"/>
      <c r="RKE31"/>
      <c r="RKF31"/>
      <c r="RKG31"/>
      <c r="RKH31"/>
      <c r="RKI31"/>
      <c r="RKJ31"/>
      <c r="RKK31"/>
      <c r="RKL31"/>
      <c r="RKM31"/>
      <c r="RKN31"/>
      <c r="RKO31"/>
      <c r="RKP31"/>
      <c r="RKQ31"/>
      <c r="RKR31"/>
      <c r="RKS31"/>
      <c r="RKT31"/>
      <c r="RKU31"/>
      <c r="RKV31"/>
      <c r="RKW31"/>
      <c r="RKX31"/>
      <c r="RKY31"/>
      <c r="RKZ31"/>
      <c r="RLA31"/>
      <c r="RLB31"/>
      <c r="RLC31"/>
      <c r="RLD31"/>
      <c r="RLE31"/>
      <c r="RLF31"/>
      <c r="RLG31"/>
      <c r="RLH31"/>
      <c r="RLI31"/>
      <c r="RLJ31"/>
      <c r="RLK31"/>
      <c r="RLL31"/>
      <c r="RLM31"/>
      <c r="RLN31"/>
      <c r="RLO31"/>
      <c r="RLP31"/>
      <c r="RLQ31"/>
      <c r="RLR31"/>
      <c r="RLS31"/>
      <c r="RLT31"/>
      <c r="RLU31"/>
      <c r="RLV31"/>
      <c r="RLW31"/>
      <c r="RLX31"/>
      <c r="RLY31"/>
      <c r="RLZ31"/>
      <c r="RMA31"/>
      <c r="RMB31"/>
      <c r="RMC31"/>
      <c r="RMD31"/>
      <c r="RME31"/>
      <c r="RMF31"/>
      <c r="RMG31"/>
      <c r="RMH31"/>
      <c r="RMI31"/>
      <c r="RMJ31"/>
      <c r="RMK31"/>
      <c r="RML31"/>
      <c r="RMM31"/>
      <c r="RMN31"/>
      <c r="RMO31"/>
      <c r="RMP31"/>
      <c r="RMQ31"/>
      <c r="RMR31"/>
      <c r="RMS31"/>
      <c r="RMT31"/>
      <c r="RMU31"/>
      <c r="RMV31"/>
      <c r="RMW31"/>
      <c r="RMX31"/>
      <c r="RMY31"/>
      <c r="RMZ31"/>
      <c r="RNA31"/>
      <c r="RNB31"/>
      <c r="RNC31"/>
      <c r="RND31"/>
      <c r="RNE31"/>
      <c r="RNF31"/>
      <c r="RNG31"/>
      <c r="RNH31"/>
      <c r="RNI31"/>
      <c r="RNJ31"/>
      <c r="RNK31"/>
      <c r="RNL31"/>
      <c r="RNM31"/>
      <c r="RNN31"/>
      <c r="RNO31"/>
      <c r="RNP31"/>
      <c r="RNQ31"/>
      <c r="RNR31"/>
      <c r="RNS31"/>
      <c r="RNT31"/>
      <c r="RNU31"/>
      <c r="RNV31"/>
      <c r="RNW31"/>
      <c r="RNX31"/>
      <c r="RNY31"/>
      <c r="RNZ31"/>
      <c r="ROA31"/>
      <c r="ROB31"/>
      <c r="ROC31"/>
      <c r="ROD31"/>
      <c r="ROE31"/>
      <c r="ROF31"/>
      <c r="ROG31"/>
      <c r="ROH31"/>
      <c r="ROI31"/>
      <c r="ROJ31"/>
      <c r="ROK31"/>
      <c r="ROL31"/>
      <c r="ROM31"/>
      <c r="RON31"/>
      <c r="ROO31"/>
      <c r="ROP31"/>
      <c r="ROQ31"/>
      <c r="ROR31"/>
      <c r="ROS31"/>
      <c r="ROT31"/>
      <c r="ROU31"/>
      <c r="ROV31"/>
      <c r="ROW31"/>
      <c r="ROX31"/>
      <c r="ROY31"/>
      <c r="ROZ31"/>
      <c r="RPA31"/>
      <c r="RPB31"/>
      <c r="RPC31"/>
      <c r="RPD31"/>
      <c r="RPE31"/>
      <c r="RPF31"/>
      <c r="RPG31"/>
      <c r="RPH31"/>
      <c r="RPI31"/>
      <c r="RPJ31"/>
      <c r="RPK31"/>
      <c r="RPL31"/>
      <c r="RPM31"/>
      <c r="RPN31"/>
      <c r="RPO31"/>
      <c r="RPP31"/>
      <c r="RPQ31"/>
      <c r="RPR31"/>
      <c r="RPS31"/>
      <c r="RPT31"/>
      <c r="RPU31"/>
      <c r="RPV31"/>
      <c r="RPW31"/>
      <c r="RPX31"/>
      <c r="RPY31"/>
      <c r="RPZ31"/>
      <c r="RQA31"/>
      <c r="RQB31"/>
      <c r="RQC31"/>
      <c r="RQD31"/>
      <c r="RQE31"/>
      <c r="RQF31"/>
      <c r="RQG31"/>
      <c r="RQH31"/>
      <c r="RQI31"/>
      <c r="RQJ31"/>
      <c r="RQK31"/>
      <c r="RQL31"/>
      <c r="RQM31"/>
      <c r="RQN31"/>
      <c r="RQO31"/>
      <c r="RQP31"/>
      <c r="RQQ31"/>
      <c r="RQR31"/>
      <c r="RQS31"/>
      <c r="RQT31"/>
      <c r="RQU31"/>
      <c r="RQV31"/>
      <c r="RQW31"/>
      <c r="RQX31"/>
      <c r="RQY31"/>
      <c r="RQZ31"/>
      <c r="RRA31"/>
      <c r="RRB31"/>
      <c r="RRC31"/>
      <c r="RRD31"/>
      <c r="RRE31"/>
      <c r="RRF31"/>
      <c r="RRG31"/>
      <c r="RRH31"/>
      <c r="RRI31"/>
      <c r="RRJ31"/>
      <c r="RRK31"/>
      <c r="RRL31"/>
      <c r="RRM31"/>
      <c r="RRN31"/>
      <c r="RRO31"/>
      <c r="RRP31"/>
      <c r="RRQ31"/>
      <c r="RRR31"/>
      <c r="RRS31"/>
      <c r="RRT31"/>
      <c r="RRU31"/>
      <c r="RRV31"/>
      <c r="RRW31"/>
      <c r="RRX31"/>
      <c r="RRY31"/>
      <c r="RRZ31"/>
      <c r="RSA31"/>
      <c r="RSB31"/>
      <c r="RSC31"/>
      <c r="RSD31"/>
      <c r="RSE31"/>
      <c r="RSF31"/>
      <c r="RSG31"/>
      <c r="RSH31"/>
      <c r="RSI31"/>
      <c r="RSJ31"/>
      <c r="RSK31"/>
      <c r="RSL31"/>
      <c r="RSM31"/>
      <c r="RSN31"/>
      <c r="RSO31"/>
      <c r="RSP31"/>
      <c r="RSQ31"/>
      <c r="RSR31"/>
      <c r="RSS31"/>
      <c r="RST31"/>
      <c r="RSU31"/>
      <c r="RSV31"/>
      <c r="RSW31"/>
      <c r="RSX31"/>
      <c r="RSY31"/>
      <c r="RSZ31"/>
      <c r="RTA31"/>
      <c r="RTB31"/>
      <c r="RTC31"/>
      <c r="RTD31"/>
      <c r="RTE31"/>
      <c r="RTF31"/>
      <c r="RTG31"/>
      <c r="RTH31"/>
      <c r="RTI31"/>
      <c r="RTJ31"/>
      <c r="RTK31"/>
      <c r="RTL31"/>
      <c r="RTM31"/>
      <c r="RTN31"/>
      <c r="RTO31"/>
      <c r="RTP31"/>
      <c r="RTQ31"/>
      <c r="RTR31"/>
      <c r="RTS31"/>
      <c r="RTT31"/>
      <c r="RTU31"/>
      <c r="RTV31"/>
      <c r="RTW31"/>
      <c r="RTX31"/>
      <c r="RTY31"/>
      <c r="RTZ31"/>
      <c r="RUA31"/>
      <c r="RUB31"/>
      <c r="RUC31"/>
      <c r="RUD31"/>
      <c r="RUE31"/>
      <c r="RUF31"/>
      <c r="RUG31"/>
      <c r="RUH31"/>
      <c r="RUI31"/>
      <c r="RUJ31"/>
      <c r="RUK31"/>
      <c r="RUL31"/>
      <c r="RUM31"/>
      <c r="RUN31"/>
      <c r="RUO31"/>
      <c r="RUP31"/>
      <c r="RUQ31"/>
      <c r="RUR31"/>
      <c r="RUS31"/>
      <c r="RUT31"/>
      <c r="RUU31"/>
      <c r="RUV31"/>
      <c r="RUW31"/>
      <c r="RUX31"/>
      <c r="RUY31"/>
      <c r="RUZ31"/>
      <c r="RVA31"/>
      <c r="RVB31"/>
      <c r="RVC31"/>
      <c r="RVD31"/>
      <c r="RVE31"/>
      <c r="RVF31"/>
      <c r="RVG31"/>
      <c r="RVH31"/>
      <c r="RVI31"/>
      <c r="RVJ31"/>
      <c r="RVK31"/>
      <c r="RVL31"/>
      <c r="RVM31"/>
      <c r="RVN31"/>
      <c r="RVO31"/>
      <c r="RVP31"/>
      <c r="RVQ31"/>
      <c r="RVR31"/>
      <c r="RVS31"/>
      <c r="RVT31"/>
      <c r="RVU31"/>
      <c r="RVV31"/>
      <c r="RVW31"/>
      <c r="RVX31"/>
      <c r="RVY31"/>
      <c r="RVZ31"/>
      <c r="RWA31"/>
      <c r="RWB31"/>
      <c r="RWC31"/>
      <c r="RWD31"/>
      <c r="RWE31"/>
      <c r="RWF31"/>
      <c r="RWG31"/>
      <c r="RWH31"/>
      <c r="RWI31"/>
      <c r="RWJ31"/>
      <c r="RWK31"/>
      <c r="RWL31"/>
      <c r="RWM31"/>
      <c r="RWN31"/>
      <c r="RWO31"/>
      <c r="RWP31"/>
      <c r="RWQ31"/>
      <c r="RWR31"/>
      <c r="RWS31"/>
      <c r="RWT31"/>
      <c r="RWU31"/>
      <c r="RWV31"/>
      <c r="RWW31"/>
      <c r="RWX31"/>
      <c r="RWY31"/>
      <c r="RWZ31"/>
      <c r="RXA31"/>
      <c r="RXB31"/>
      <c r="RXC31"/>
      <c r="RXD31"/>
      <c r="RXE31"/>
      <c r="RXF31"/>
      <c r="RXG31"/>
      <c r="RXH31"/>
      <c r="RXI31"/>
      <c r="RXJ31"/>
      <c r="RXK31"/>
      <c r="RXL31"/>
      <c r="RXM31"/>
      <c r="RXN31"/>
      <c r="RXO31"/>
      <c r="RXP31"/>
      <c r="RXQ31"/>
      <c r="RXR31"/>
      <c r="RXS31"/>
      <c r="RXT31"/>
      <c r="RXU31"/>
      <c r="RXV31"/>
      <c r="RXW31"/>
      <c r="RXX31"/>
      <c r="RXY31"/>
      <c r="RXZ31"/>
      <c r="RYA31"/>
      <c r="RYB31"/>
      <c r="RYC31"/>
      <c r="RYD31"/>
      <c r="RYE31"/>
      <c r="RYF31"/>
      <c r="RYG31"/>
      <c r="RYH31"/>
      <c r="RYI31"/>
      <c r="RYJ31"/>
      <c r="RYK31"/>
      <c r="RYL31"/>
      <c r="RYM31"/>
      <c r="RYN31"/>
      <c r="RYO31"/>
      <c r="RYP31"/>
      <c r="RYQ31"/>
      <c r="RYR31"/>
      <c r="RYS31"/>
      <c r="RYT31"/>
      <c r="RYU31"/>
      <c r="RYV31"/>
      <c r="RYW31"/>
      <c r="RYX31"/>
      <c r="RYY31"/>
      <c r="RYZ31"/>
      <c r="RZA31"/>
      <c r="RZB31"/>
      <c r="RZC31"/>
      <c r="RZD31"/>
      <c r="RZE31"/>
      <c r="RZF31"/>
      <c r="RZG31"/>
      <c r="RZH31"/>
      <c r="RZI31"/>
      <c r="RZJ31"/>
      <c r="RZK31"/>
      <c r="RZL31"/>
      <c r="RZM31"/>
      <c r="RZN31"/>
      <c r="RZO31"/>
      <c r="RZP31"/>
      <c r="RZQ31"/>
      <c r="RZR31"/>
      <c r="RZS31"/>
      <c r="RZT31"/>
      <c r="RZU31"/>
      <c r="RZV31"/>
      <c r="RZW31"/>
      <c r="RZX31"/>
      <c r="RZY31"/>
      <c r="RZZ31"/>
      <c r="SAA31"/>
      <c r="SAB31"/>
      <c r="SAC31"/>
      <c r="SAD31"/>
      <c r="SAE31"/>
      <c r="SAF31"/>
      <c r="SAG31"/>
      <c r="SAH31"/>
      <c r="SAI31"/>
      <c r="SAJ31"/>
      <c r="SAK31"/>
      <c r="SAL31"/>
      <c r="SAM31"/>
      <c r="SAN31"/>
      <c r="SAO31"/>
      <c r="SAP31"/>
      <c r="SAQ31"/>
      <c r="SAR31"/>
      <c r="SAS31"/>
      <c r="SAT31"/>
      <c r="SAU31"/>
      <c r="SAV31"/>
      <c r="SAW31"/>
      <c r="SAX31"/>
      <c r="SAY31"/>
      <c r="SAZ31"/>
      <c r="SBA31"/>
      <c r="SBB31"/>
      <c r="SBC31"/>
      <c r="SBD31"/>
      <c r="SBE31"/>
      <c r="SBF31"/>
      <c r="SBG31"/>
      <c r="SBH31"/>
      <c r="SBI31"/>
      <c r="SBJ31"/>
      <c r="SBK31"/>
      <c r="SBL31"/>
      <c r="SBM31"/>
      <c r="SBN31"/>
      <c r="SBO31"/>
      <c r="SBP31"/>
      <c r="SBQ31"/>
      <c r="SBR31"/>
      <c r="SBS31"/>
      <c r="SBT31"/>
      <c r="SBU31"/>
      <c r="SBV31"/>
      <c r="SBW31"/>
      <c r="SBX31"/>
      <c r="SBY31"/>
      <c r="SBZ31"/>
      <c r="SCA31"/>
      <c r="SCB31"/>
      <c r="SCC31"/>
      <c r="SCD31"/>
      <c r="SCE31"/>
      <c r="SCF31"/>
      <c r="SCG31"/>
      <c r="SCH31"/>
      <c r="SCI31"/>
      <c r="SCJ31"/>
      <c r="SCK31"/>
      <c r="SCL31"/>
      <c r="SCM31"/>
      <c r="SCN31"/>
      <c r="SCO31"/>
      <c r="SCP31"/>
      <c r="SCQ31"/>
      <c r="SCR31"/>
      <c r="SCS31"/>
      <c r="SCT31"/>
      <c r="SCU31"/>
      <c r="SCV31"/>
      <c r="SCW31"/>
      <c r="SCX31"/>
      <c r="SCY31"/>
      <c r="SCZ31"/>
      <c r="SDA31"/>
      <c r="SDB31"/>
      <c r="SDC31"/>
      <c r="SDD31"/>
      <c r="SDE31"/>
      <c r="SDF31"/>
      <c r="SDG31"/>
      <c r="SDH31"/>
      <c r="SDI31"/>
      <c r="SDJ31"/>
      <c r="SDK31"/>
      <c r="SDL31"/>
      <c r="SDM31"/>
      <c r="SDN31"/>
      <c r="SDO31"/>
      <c r="SDP31"/>
      <c r="SDQ31"/>
      <c r="SDR31"/>
      <c r="SDS31"/>
      <c r="SDT31"/>
      <c r="SDU31"/>
      <c r="SDV31"/>
      <c r="SDW31"/>
      <c r="SDX31"/>
      <c r="SDY31"/>
      <c r="SDZ31"/>
      <c r="SEA31"/>
      <c r="SEB31"/>
      <c r="SEC31"/>
      <c r="SED31"/>
      <c r="SEE31"/>
      <c r="SEF31"/>
      <c r="SEG31"/>
      <c r="SEH31"/>
      <c r="SEI31"/>
      <c r="SEJ31"/>
      <c r="SEK31"/>
      <c r="SEL31"/>
      <c r="SEM31"/>
      <c r="SEN31"/>
      <c r="SEO31"/>
      <c r="SEP31"/>
      <c r="SEQ31"/>
      <c r="SER31"/>
      <c r="SES31"/>
      <c r="SET31"/>
      <c r="SEU31"/>
      <c r="SEV31"/>
      <c r="SEW31"/>
      <c r="SEX31"/>
      <c r="SEY31"/>
      <c r="SEZ31"/>
      <c r="SFA31"/>
      <c r="SFB31"/>
      <c r="SFC31"/>
      <c r="SFD31"/>
      <c r="SFE31"/>
      <c r="SFF31"/>
      <c r="SFG31"/>
      <c r="SFH31"/>
      <c r="SFI31"/>
      <c r="SFJ31"/>
      <c r="SFK31"/>
      <c r="SFL31"/>
      <c r="SFM31"/>
      <c r="SFN31"/>
      <c r="SFO31"/>
      <c r="SFP31"/>
      <c r="SFQ31"/>
      <c r="SFR31"/>
      <c r="SFS31"/>
      <c r="SFT31"/>
      <c r="SFU31"/>
      <c r="SFV31"/>
      <c r="SFW31"/>
      <c r="SFX31"/>
      <c r="SFY31"/>
      <c r="SFZ31"/>
      <c r="SGA31"/>
      <c r="SGB31"/>
      <c r="SGC31"/>
      <c r="SGD31"/>
      <c r="SGE31"/>
      <c r="SGF31"/>
      <c r="SGG31"/>
      <c r="SGH31"/>
      <c r="SGI31"/>
      <c r="SGJ31"/>
      <c r="SGK31"/>
      <c r="SGL31"/>
      <c r="SGM31"/>
      <c r="SGN31"/>
      <c r="SGO31"/>
      <c r="SGP31"/>
      <c r="SGQ31"/>
      <c r="SGR31"/>
      <c r="SGS31"/>
      <c r="SGT31"/>
      <c r="SGU31"/>
      <c r="SGV31"/>
      <c r="SGW31"/>
      <c r="SGX31"/>
      <c r="SGY31"/>
      <c r="SGZ31"/>
      <c r="SHA31"/>
      <c r="SHB31"/>
      <c r="SHC31"/>
      <c r="SHD31"/>
      <c r="SHE31"/>
      <c r="SHF31"/>
      <c r="SHG31"/>
      <c r="SHH31"/>
      <c r="SHI31"/>
      <c r="SHJ31"/>
      <c r="SHK31"/>
      <c r="SHL31"/>
      <c r="SHM31"/>
      <c r="SHN31"/>
      <c r="SHO31"/>
      <c r="SHP31"/>
      <c r="SHQ31"/>
      <c r="SHR31"/>
      <c r="SHS31"/>
      <c r="SHT31"/>
      <c r="SHU31"/>
      <c r="SHV31"/>
      <c r="SHW31"/>
      <c r="SHX31"/>
      <c r="SHY31"/>
      <c r="SHZ31"/>
      <c r="SIA31"/>
      <c r="SIB31"/>
      <c r="SIC31"/>
      <c r="SID31"/>
      <c r="SIE31"/>
      <c r="SIF31"/>
      <c r="SIG31"/>
      <c r="SIH31"/>
      <c r="SII31"/>
      <c r="SIJ31"/>
      <c r="SIK31"/>
      <c r="SIL31"/>
      <c r="SIM31"/>
      <c r="SIN31"/>
      <c r="SIO31"/>
      <c r="SIP31"/>
      <c r="SIQ31"/>
      <c r="SIR31"/>
      <c r="SIS31"/>
      <c r="SIT31"/>
      <c r="SIU31"/>
      <c r="SIV31"/>
      <c r="SIW31"/>
      <c r="SIX31"/>
      <c r="SIY31"/>
      <c r="SIZ31"/>
      <c r="SJA31"/>
      <c r="SJB31"/>
      <c r="SJC31"/>
      <c r="SJD31"/>
      <c r="SJE31"/>
      <c r="SJF31"/>
      <c r="SJG31"/>
      <c r="SJH31"/>
      <c r="SJI31"/>
      <c r="SJJ31"/>
      <c r="SJK31"/>
      <c r="SJL31"/>
      <c r="SJM31"/>
      <c r="SJN31"/>
      <c r="SJO31"/>
      <c r="SJP31"/>
      <c r="SJQ31"/>
      <c r="SJR31"/>
      <c r="SJS31"/>
      <c r="SJT31"/>
      <c r="SJU31"/>
      <c r="SJV31"/>
      <c r="SJW31"/>
      <c r="SJX31"/>
      <c r="SJY31"/>
      <c r="SJZ31"/>
      <c r="SKA31"/>
      <c r="SKB31"/>
      <c r="SKC31"/>
      <c r="SKD31"/>
      <c r="SKE31"/>
      <c r="SKF31"/>
      <c r="SKG31"/>
      <c r="SKH31"/>
      <c r="SKI31"/>
      <c r="SKJ31"/>
      <c r="SKK31"/>
      <c r="SKL31"/>
      <c r="SKM31"/>
      <c r="SKN31"/>
      <c r="SKO31"/>
      <c r="SKP31"/>
      <c r="SKQ31"/>
      <c r="SKR31"/>
      <c r="SKS31"/>
      <c r="SKT31"/>
      <c r="SKU31"/>
      <c r="SKV31"/>
      <c r="SKW31"/>
      <c r="SKX31"/>
      <c r="SKY31"/>
      <c r="SKZ31"/>
      <c r="SLA31"/>
      <c r="SLB31"/>
      <c r="SLC31"/>
      <c r="SLD31"/>
      <c r="SLE31"/>
      <c r="SLF31"/>
      <c r="SLG31"/>
      <c r="SLH31"/>
      <c r="SLI31"/>
      <c r="SLJ31"/>
      <c r="SLK31"/>
      <c r="SLL31"/>
      <c r="SLM31"/>
      <c r="SLN31"/>
      <c r="SLO31"/>
      <c r="SLP31"/>
      <c r="SLQ31"/>
      <c r="SLR31"/>
      <c r="SLS31"/>
      <c r="SLT31"/>
      <c r="SLU31"/>
      <c r="SLV31"/>
      <c r="SLW31"/>
      <c r="SLX31"/>
      <c r="SLY31"/>
      <c r="SLZ31"/>
      <c r="SMA31"/>
      <c r="SMB31"/>
      <c r="SMC31"/>
      <c r="SMD31"/>
      <c r="SME31"/>
      <c r="SMF31"/>
      <c r="SMG31"/>
      <c r="SMH31"/>
      <c r="SMI31"/>
      <c r="SMJ31"/>
      <c r="SMK31"/>
      <c r="SML31"/>
      <c r="SMM31"/>
      <c r="SMN31"/>
      <c r="SMO31"/>
      <c r="SMP31"/>
      <c r="SMQ31"/>
      <c r="SMR31"/>
      <c r="SMS31"/>
      <c r="SMT31"/>
      <c r="SMU31"/>
      <c r="SMV31"/>
      <c r="SMW31"/>
      <c r="SMX31"/>
      <c r="SMY31"/>
      <c r="SMZ31"/>
      <c r="SNA31"/>
      <c r="SNB31"/>
      <c r="SNC31"/>
      <c r="SND31"/>
      <c r="SNE31"/>
      <c r="SNF31"/>
      <c r="SNG31"/>
      <c r="SNH31"/>
      <c r="SNI31"/>
      <c r="SNJ31"/>
      <c r="SNK31"/>
      <c r="SNL31"/>
      <c r="SNM31"/>
      <c r="SNN31"/>
      <c r="SNO31"/>
      <c r="SNP31"/>
      <c r="SNQ31"/>
      <c r="SNR31"/>
      <c r="SNS31"/>
      <c r="SNT31"/>
      <c r="SNU31"/>
      <c r="SNV31"/>
      <c r="SNW31"/>
      <c r="SNX31"/>
      <c r="SNY31"/>
      <c r="SNZ31"/>
      <c r="SOA31"/>
      <c r="SOB31"/>
      <c r="SOC31"/>
      <c r="SOD31"/>
      <c r="SOE31"/>
      <c r="SOF31"/>
      <c r="SOG31"/>
      <c r="SOH31"/>
      <c r="SOI31"/>
      <c r="SOJ31"/>
      <c r="SOK31"/>
      <c r="SOL31"/>
      <c r="SOM31"/>
      <c r="SON31"/>
      <c r="SOO31"/>
      <c r="SOP31"/>
      <c r="SOQ31"/>
      <c r="SOR31"/>
      <c r="SOS31"/>
      <c r="SOT31"/>
      <c r="SOU31"/>
      <c r="SOV31"/>
      <c r="SOW31"/>
      <c r="SOX31"/>
      <c r="SOY31"/>
      <c r="SOZ31"/>
      <c r="SPA31"/>
      <c r="SPB31"/>
      <c r="SPC31"/>
      <c r="SPD31"/>
      <c r="SPE31"/>
      <c r="SPF31"/>
      <c r="SPG31"/>
      <c r="SPH31"/>
      <c r="SPI31"/>
      <c r="SPJ31"/>
      <c r="SPK31"/>
      <c r="SPL31"/>
      <c r="SPM31"/>
      <c r="SPN31"/>
      <c r="SPO31"/>
      <c r="SPP31"/>
      <c r="SPQ31"/>
      <c r="SPR31"/>
      <c r="SPS31"/>
      <c r="SPT31"/>
      <c r="SPU31"/>
      <c r="SPV31"/>
      <c r="SPW31"/>
      <c r="SPX31"/>
      <c r="SPY31"/>
      <c r="SPZ31"/>
      <c r="SQA31"/>
      <c r="SQB31"/>
      <c r="SQC31"/>
      <c r="SQD31"/>
      <c r="SQE31"/>
      <c r="SQF31"/>
      <c r="SQG31"/>
      <c r="SQH31"/>
      <c r="SQI31"/>
      <c r="SQJ31"/>
      <c r="SQK31"/>
      <c r="SQL31"/>
      <c r="SQM31"/>
      <c r="SQN31"/>
      <c r="SQO31"/>
      <c r="SQP31"/>
      <c r="SQQ31"/>
      <c r="SQR31"/>
      <c r="SQS31"/>
      <c r="SQT31"/>
      <c r="SQU31"/>
      <c r="SQV31"/>
      <c r="SQW31"/>
      <c r="SQX31"/>
      <c r="SQY31"/>
      <c r="SQZ31"/>
      <c r="SRA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c r="XEA31"/>
      <c r="XEB31"/>
      <c r="XEC31"/>
      <c r="XED31"/>
      <c r="XEE31"/>
      <c r="XEF31"/>
      <c r="XEG31"/>
      <c r="XEH31"/>
      <c r="XEI31"/>
      <c r="XEJ31"/>
      <c r="XEK31"/>
      <c r="XEL31"/>
      <c r="XEM31"/>
      <c r="XEN31"/>
      <c r="XEO31"/>
      <c r="XEP31"/>
      <c r="XEQ31"/>
      <c r="XER31"/>
      <c r="XES31"/>
      <c r="XET31"/>
      <c r="XEU31"/>
      <c r="XEV31"/>
    </row>
    <row r="32" spans="1:16376" s="131" customFormat="1" ht="26.25" customHeight="1">
      <c r="A32"/>
      <c r="B32" s="140">
        <v>1057</v>
      </c>
      <c r="C32" s="140" t="s">
        <v>241</v>
      </c>
      <c r="D32" s="145"/>
      <c r="E32" s="145"/>
      <c r="F32" s="145"/>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c r="BYP32"/>
      <c r="BYQ32"/>
      <c r="BYR32"/>
      <c r="BYS32"/>
      <c r="BYT32"/>
      <c r="BYU32"/>
      <c r="BYV32"/>
      <c r="BYW32"/>
      <c r="BYX32"/>
      <c r="BYY32"/>
      <c r="BYZ32"/>
      <c r="BZA32"/>
      <c r="BZB32"/>
      <c r="BZC32"/>
      <c r="BZD32"/>
      <c r="BZE32"/>
      <c r="BZF32"/>
      <c r="BZG32"/>
      <c r="BZH32"/>
      <c r="BZI32"/>
      <c r="BZJ32"/>
      <c r="BZK32"/>
      <c r="BZL32"/>
      <c r="BZM32"/>
      <c r="BZN32"/>
      <c r="BZO32"/>
      <c r="BZP32"/>
      <c r="BZQ32"/>
      <c r="BZR32"/>
      <c r="BZS32"/>
      <c r="BZT32"/>
      <c r="BZU32"/>
      <c r="BZV32"/>
      <c r="BZW32"/>
      <c r="BZX32"/>
      <c r="BZY32"/>
      <c r="BZZ32"/>
      <c r="CAA32"/>
      <c r="CAB32"/>
      <c r="CAC32"/>
      <c r="CAD32"/>
      <c r="CAE32"/>
      <c r="CAF32"/>
      <c r="CAG32"/>
      <c r="CAH32"/>
      <c r="CAI32"/>
      <c r="CAJ32"/>
      <c r="CAK32"/>
      <c r="CAL32"/>
      <c r="CAM32"/>
      <c r="CAN32"/>
      <c r="CAO32"/>
      <c r="CAP32"/>
      <c r="CAQ32"/>
      <c r="CAR32"/>
      <c r="CAS32"/>
      <c r="CAT32"/>
      <c r="CAU32"/>
      <c r="CAV32"/>
      <c r="CAW32"/>
      <c r="CAX32"/>
      <c r="CAY32"/>
      <c r="CAZ32"/>
      <c r="CBA32"/>
      <c r="CBB32"/>
      <c r="CBC32"/>
      <c r="CBD32"/>
      <c r="CBE32"/>
      <c r="CBF32"/>
      <c r="CBG32"/>
      <c r="CBH32"/>
      <c r="CBI32"/>
      <c r="CBJ32"/>
      <c r="CBK32"/>
      <c r="CBL32"/>
      <c r="CBM32"/>
      <c r="CBN32"/>
      <c r="CBO32"/>
      <c r="CBP32"/>
      <c r="CBQ32"/>
      <c r="CBR32"/>
      <c r="CBS32"/>
      <c r="CBT32"/>
      <c r="CBU32"/>
      <c r="CBV32"/>
      <c r="CBW32"/>
      <c r="CBX32"/>
      <c r="CBY32"/>
      <c r="CBZ32"/>
      <c r="CCA32"/>
      <c r="CCB32"/>
      <c r="CCC32"/>
      <c r="CCD32"/>
      <c r="CCE32"/>
      <c r="CCF32"/>
      <c r="CCG32"/>
      <c r="CCH32"/>
      <c r="CCI32"/>
      <c r="CCJ32"/>
      <c r="CCK32"/>
      <c r="CCL32"/>
      <c r="CCM32"/>
      <c r="CCN32"/>
      <c r="CCO32"/>
      <c r="CCP32"/>
      <c r="CCQ32"/>
      <c r="CCR32"/>
      <c r="CCS32"/>
      <c r="CCT32"/>
      <c r="CCU32"/>
      <c r="CCV32"/>
      <c r="CCW32"/>
      <c r="CCX32"/>
      <c r="CCY32"/>
      <c r="CCZ32"/>
      <c r="CDA32"/>
      <c r="CDB32"/>
      <c r="CDC32"/>
      <c r="CDD32"/>
      <c r="CDE32"/>
      <c r="CDF32"/>
      <c r="CDG32"/>
      <c r="CDH32"/>
      <c r="CDI32"/>
      <c r="CDJ32"/>
      <c r="CDK32"/>
      <c r="CDL32"/>
      <c r="CDM32"/>
      <c r="CDN32"/>
      <c r="CDO32"/>
      <c r="CDP32"/>
      <c r="CDQ32"/>
      <c r="CDR32"/>
      <c r="CDS32"/>
      <c r="CDT32"/>
      <c r="CDU32"/>
      <c r="CDV32"/>
      <c r="CDW32"/>
      <c r="CDX32"/>
      <c r="CDY32"/>
      <c r="CDZ32"/>
      <c r="CEA32"/>
      <c r="CEB32"/>
      <c r="CEC32"/>
      <c r="CED32"/>
      <c r="CEE32"/>
      <c r="CEF32"/>
      <c r="CEG32"/>
      <c r="CEH32"/>
      <c r="CEI32"/>
      <c r="CEJ32"/>
      <c r="CEK32"/>
      <c r="CEL32"/>
      <c r="CEM32"/>
      <c r="CEN32"/>
      <c r="CEO32"/>
      <c r="CEP32"/>
      <c r="CEQ32"/>
      <c r="CER32"/>
      <c r="CES32"/>
      <c r="CET32"/>
      <c r="CEU32"/>
      <c r="CEV32"/>
      <c r="CEW32"/>
      <c r="CEX32"/>
      <c r="CEY32"/>
      <c r="CEZ32"/>
      <c r="CFA32"/>
      <c r="CFB32"/>
      <c r="CFC32"/>
      <c r="CFD32"/>
      <c r="CFE32"/>
      <c r="CFF32"/>
      <c r="CFG32"/>
      <c r="CFH32"/>
      <c r="CFI32"/>
      <c r="CFJ32"/>
      <c r="CFK32"/>
      <c r="CFL32"/>
      <c r="CFM32"/>
      <c r="CFN32"/>
      <c r="CFO32"/>
      <c r="CFP32"/>
      <c r="CFQ32"/>
      <c r="CFR32"/>
      <c r="CFS32"/>
      <c r="CFT32"/>
      <c r="CFU32"/>
      <c r="CFV32"/>
      <c r="CFW32"/>
      <c r="CFX32"/>
      <c r="CFY32"/>
      <c r="CFZ32"/>
      <c r="CGA32"/>
      <c r="CGB32"/>
      <c r="CGC32"/>
      <c r="CGD32"/>
      <c r="CGE32"/>
      <c r="CGF32"/>
      <c r="CGG32"/>
      <c r="CGH32"/>
      <c r="CGI32"/>
      <c r="CGJ32"/>
      <c r="CGK32"/>
      <c r="CGL32"/>
      <c r="CGM32"/>
      <c r="CGN32"/>
      <c r="CGO32"/>
      <c r="CGP32"/>
      <c r="CGQ32"/>
      <c r="CGR32"/>
      <c r="CGS32"/>
      <c r="CGT32"/>
      <c r="CGU32"/>
      <c r="CGV32"/>
      <c r="CGW32"/>
      <c r="CGX32"/>
      <c r="CGY32"/>
      <c r="CGZ32"/>
      <c r="CHA32"/>
      <c r="CHB32"/>
      <c r="CHC32"/>
      <c r="CHD32"/>
      <c r="CHE32"/>
      <c r="CHF32"/>
      <c r="CHG32"/>
      <c r="CHH32"/>
      <c r="CHI32"/>
      <c r="CHJ32"/>
      <c r="CHK32"/>
      <c r="CHL32"/>
      <c r="CHM32"/>
      <c r="CHN32"/>
      <c r="CHO32"/>
      <c r="CHP32"/>
      <c r="CHQ32"/>
      <c r="CHR32"/>
      <c r="CHS32"/>
      <c r="CHT32"/>
      <c r="CHU32"/>
      <c r="CHV32"/>
      <c r="CHW32"/>
      <c r="CHX32"/>
      <c r="CHY32"/>
      <c r="CHZ32"/>
      <c r="CIA32"/>
      <c r="CIB32"/>
      <c r="CIC32"/>
      <c r="CID32"/>
      <c r="CIE32"/>
      <c r="CIF32"/>
      <c r="CIG32"/>
      <c r="CIH32"/>
      <c r="CII32"/>
      <c r="CIJ32"/>
      <c r="CIK32"/>
      <c r="CIL32"/>
      <c r="CIM32"/>
      <c r="CIN32"/>
      <c r="CIO32"/>
      <c r="CIP32"/>
      <c r="CIQ32"/>
      <c r="CIR32"/>
      <c r="CIS32"/>
      <c r="CIT32"/>
      <c r="CIU32"/>
      <c r="CIV32"/>
      <c r="CIW32"/>
      <c r="CIX32"/>
      <c r="CIY32"/>
      <c r="CIZ32"/>
      <c r="CJA32"/>
      <c r="CJB32"/>
      <c r="CJC32"/>
      <c r="CJD32"/>
      <c r="CJE32"/>
      <c r="CJF32"/>
      <c r="CJG32"/>
      <c r="CJH32"/>
      <c r="CJI32"/>
      <c r="CJJ32"/>
      <c r="CJK32"/>
      <c r="CJL32"/>
      <c r="CJM32"/>
      <c r="CJN32"/>
      <c r="CJO32"/>
      <c r="CJP32"/>
      <c r="CJQ32"/>
      <c r="CJR32"/>
      <c r="CJS32"/>
      <c r="CJT32"/>
      <c r="CJU32"/>
      <c r="CJV32"/>
      <c r="CJW32"/>
      <c r="CJX32"/>
      <c r="CJY32"/>
      <c r="CJZ32"/>
      <c r="CKA32"/>
      <c r="CKB32"/>
      <c r="CKC32"/>
      <c r="CKD32"/>
      <c r="CKE32"/>
      <c r="CKF32"/>
      <c r="CKG32"/>
      <c r="CKH32"/>
      <c r="CKI32"/>
      <c r="CKJ32"/>
      <c r="CKK32"/>
      <c r="CKL32"/>
      <c r="CKM32"/>
      <c r="CKN32"/>
      <c r="CKO32"/>
      <c r="CKP32"/>
      <c r="CKQ32"/>
      <c r="CKR32"/>
      <c r="CKS32"/>
      <c r="CKT32"/>
      <c r="CKU32"/>
      <c r="CKV32"/>
      <c r="CKW32"/>
      <c r="CKX32"/>
      <c r="CKY32"/>
      <c r="CKZ32"/>
      <c r="CLA32"/>
      <c r="CLB32"/>
      <c r="CLC32"/>
      <c r="CLD32"/>
      <c r="CLE32"/>
      <c r="CLF32"/>
      <c r="CLG32"/>
      <c r="CLH32"/>
      <c r="CLI32"/>
      <c r="CLJ32"/>
      <c r="CLK32"/>
      <c r="CLL32"/>
      <c r="CLM32"/>
      <c r="CLN32"/>
      <c r="CLO32"/>
      <c r="CLP32"/>
      <c r="CLQ32"/>
      <c r="CLR32"/>
      <c r="CLS32"/>
      <c r="CLT32"/>
      <c r="CLU32"/>
      <c r="CLV32"/>
      <c r="CLW32"/>
      <c r="CLX32"/>
      <c r="CLY32"/>
      <c r="CLZ32"/>
      <c r="CMA32"/>
      <c r="CMB32"/>
      <c r="CMC32"/>
      <c r="CMD32"/>
      <c r="CME32"/>
      <c r="CMF32"/>
      <c r="CMG32"/>
      <c r="CMH32"/>
      <c r="CMI32"/>
      <c r="CMJ32"/>
      <c r="CMK32"/>
      <c r="CML32"/>
      <c r="CMM32"/>
      <c r="CMN32"/>
      <c r="CMO32"/>
      <c r="CMP32"/>
      <c r="CMQ32"/>
      <c r="CMR32"/>
      <c r="CMS32"/>
      <c r="CMT32"/>
      <c r="CMU32"/>
      <c r="CMV32"/>
      <c r="CMW32"/>
      <c r="CMX32"/>
      <c r="CMY32"/>
      <c r="CMZ32"/>
      <c r="CNA32"/>
      <c r="CNB32"/>
      <c r="CNC32"/>
      <c r="CND32"/>
      <c r="CNE32"/>
      <c r="CNF32"/>
      <c r="CNG32"/>
      <c r="CNH32"/>
      <c r="CNI32"/>
      <c r="CNJ32"/>
      <c r="CNK32"/>
      <c r="CNL32"/>
      <c r="CNM32"/>
      <c r="CNN32"/>
      <c r="CNO32"/>
      <c r="CNP32"/>
      <c r="CNQ32"/>
      <c r="CNR32"/>
      <c r="CNS32"/>
      <c r="CNT32"/>
      <c r="CNU32"/>
      <c r="CNV32"/>
      <c r="CNW32"/>
      <c r="CNX32"/>
      <c r="CNY32"/>
      <c r="CNZ32"/>
      <c r="COA32"/>
      <c r="COB32"/>
      <c r="COC32"/>
      <c r="COD32"/>
      <c r="COE32"/>
      <c r="COF32"/>
      <c r="COG32"/>
      <c r="COH32"/>
      <c r="COI32"/>
      <c r="COJ32"/>
      <c r="COK32"/>
      <c r="COL32"/>
      <c r="COM32"/>
      <c r="CON32"/>
      <c r="COO32"/>
      <c r="COP32"/>
      <c r="COQ32"/>
      <c r="COR32"/>
      <c r="COS32"/>
      <c r="COT32"/>
      <c r="COU32"/>
      <c r="COV32"/>
      <c r="COW32"/>
      <c r="COX32"/>
      <c r="COY32"/>
      <c r="COZ32"/>
      <c r="CPA32"/>
      <c r="CPB32"/>
      <c r="CPC32"/>
      <c r="CPD32"/>
      <c r="CPE32"/>
      <c r="CPF32"/>
      <c r="CPG32"/>
      <c r="CPH32"/>
      <c r="CPI32"/>
      <c r="CPJ32"/>
      <c r="CPK32"/>
      <c r="CPL32"/>
      <c r="CPM32"/>
      <c r="CPN32"/>
      <c r="CPO32"/>
      <c r="CPP32"/>
      <c r="CPQ32"/>
      <c r="CPR32"/>
      <c r="CPS32"/>
      <c r="CPT32"/>
      <c r="CPU32"/>
      <c r="CPV32"/>
      <c r="CPW32"/>
      <c r="CPX32"/>
      <c r="CPY32"/>
      <c r="CPZ32"/>
      <c r="CQA32"/>
      <c r="CQB32"/>
      <c r="CQC32"/>
      <c r="CQD32"/>
      <c r="CQE32"/>
      <c r="CQF32"/>
      <c r="CQG32"/>
      <c r="CQH32"/>
      <c r="CQI32"/>
      <c r="CQJ32"/>
      <c r="CQK32"/>
      <c r="CQL32"/>
      <c r="CQM32"/>
      <c r="CQN32"/>
      <c r="CQO32"/>
      <c r="CQP32"/>
      <c r="CQQ32"/>
      <c r="CQR32"/>
      <c r="CQS32"/>
      <c r="CQT32"/>
      <c r="CQU32"/>
      <c r="CQV32"/>
      <c r="CQW32"/>
      <c r="CQX32"/>
      <c r="CQY32"/>
      <c r="CQZ32"/>
      <c r="CRA32"/>
      <c r="CRB32"/>
      <c r="CRC32"/>
      <c r="CRD32"/>
      <c r="CRE32"/>
      <c r="CRF32"/>
      <c r="CRG32"/>
      <c r="CRH32"/>
      <c r="CRI32"/>
      <c r="CRJ32"/>
      <c r="CRK32"/>
      <c r="CRL32"/>
      <c r="CRM32"/>
      <c r="CRN32"/>
      <c r="CRO32"/>
      <c r="CRP32"/>
      <c r="CRQ32"/>
      <c r="CRR32"/>
      <c r="CRS32"/>
      <c r="CRT32"/>
      <c r="CRU32"/>
      <c r="CRV32"/>
      <c r="CRW32"/>
      <c r="CRX32"/>
      <c r="CRY32"/>
      <c r="CRZ32"/>
      <c r="CSA32"/>
      <c r="CSB32"/>
      <c r="CSC32"/>
      <c r="CSD32"/>
      <c r="CSE32"/>
      <c r="CSF32"/>
      <c r="CSG32"/>
      <c r="CSH32"/>
      <c r="CSI32"/>
      <c r="CSJ32"/>
      <c r="CSK32"/>
      <c r="CSL32"/>
      <c r="CSM32"/>
      <c r="CSN32"/>
      <c r="CSO32"/>
      <c r="CSP32"/>
      <c r="CSQ32"/>
      <c r="CSR32"/>
      <c r="CSS32"/>
      <c r="CST32"/>
      <c r="CSU32"/>
      <c r="CSV32"/>
      <c r="CSW32"/>
      <c r="CSX32"/>
      <c r="CSY32"/>
      <c r="CSZ32"/>
      <c r="CTA32"/>
      <c r="CTB32"/>
      <c r="CTC32"/>
      <c r="CTD32"/>
      <c r="CTE32"/>
      <c r="CTF32"/>
      <c r="CTG32"/>
      <c r="CTH32"/>
      <c r="CTI32"/>
      <c r="CTJ32"/>
      <c r="CTK32"/>
      <c r="CTL32"/>
      <c r="CTM32"/>
      <c r="CTN32"/>
      <c r="CTO32"/>
      <c r="CTP32"/>
      <c r="CTQ32"/>
      <c r="CTR32"/>
      <c r="CTS32"/>
      <c r="CTT32"/>
      <c r="CTU32"/>
      <c r="CTV32"/>
      <c r="CTW32"/>
      <c r="CTX32"/>
      <c r="CTY32"/>
      <c r="CTZ32"/>
      <c r="CUA32"/>
      <c r="CUB32"/>
      <c r="CUC32"/>
      <c r="CUD32"/>
      <c r="CUE32"/>
      <c r="CUF32"/>
      <c r="CUG32"/>
      <c r="CUH32"/>
      <c r="CUI32"/>
      <c r="CUJ32"/>
      <c r="CUK32"/>
      <c r="CUL32"/>
      <c r="CUM32"/>
      <c r="CUN32"/>
      <c r="CUO32"/>
      <c r="CUP32"/>
      <c r="CUQ32"/>
      <c r="CUR32"/>
      <c r="CUS32"/>
      <c r="CUT32"/>
      <c r="CUU32"/>
      <c r="CUV32"/>
      <c r="CUW32"/>
      <c r="CUX32"/>
      <c r="CUY32"/>
      <c r="CUZ32"/>
      <c r="CVA32"/>
      <c r="CVB32"/>
      <c r="CVC32"/>
      <c r="CVD32"/>
      <c r="CVE32"/>
      <c r="CVF32"/>
      <c r="CVG32"/>
      <c r="CVH32"/>
      <c r="CVI32"/>
      <c r="CVJ32"/>
      <c r="CVK32"/>
      <c r="CVL32"/>
      <c r="CVM32"/>
      <c r="CVN32"/>
      <c r="CVO32"/>
      <c r="CVP32"/>
      <c r="CVQ32"/>
      <c r="CVR32"/>
      <c r="CVS32"/>
      <c r="CVT32"/>
      <c r="CVU32"/>
      <c r="CVV32"/>
      <c r="CVW32"/>
      <c r="CVX32"/>
      <c r="CVY32"/>
      <c r="CVZ32"/>
      <c r="CWA32"/>
      <c r="CWB32"/>
      <c r="CWC32"/>
      <c r="CWD32"/>
      <c r="CWE32"/>
      <c r="CWF32"/>
      <c r="CWG32"/>
      <c r="CWH32"/>
      <c r="CWI32"/>
      <c r="CWJ32"/>
      <c r="CWK32"/>
      <c r="CWL32"/>
      <c r="CWM32"/>
      <c r="CWN32"/>
      <c r="CWO32"/>
      <c r="CWP32"/>
      <c r="CWQ32"/>
      <c r="CWR32"/>
      <c r="CWS32"/>
      <c r="CWT32"/>
      <c r="CWU32"/>
      <c r="CWV32"/>
      <c r="CWW32"/>
      <c r="CWX32"/>
      <c r="CWY32"/>
      <c r="CWZ32"/>
      <c r="CXA32"/>
      <c r="CXB32"/>
      <c r="CXC32"/>
      <c r="CXD32"/>
      <c r="CXE32"/>
      <c r="CXF32"/>
      <c r="CXG32"/>
      <c r="CXH32"/>
      <c r="CXI32"/>
      <c r="CXJ32"/>
      <c r="CXK32"/>
      <c r="CXL32"/>
      <c r="CXM32"/>
      <c r="CXN32"/>
      <c r="CXO32"/>
      <c r="CXP32"/>
      <c r="CXQ32"/>
      <c r="CXR32"/>
      <c r="CXS32"/>
      <c r="CXT32"/>
      <c r="CXU32"/>
      <c r="CXV32"/>
      <c r="CXW32"/>
      <c r="CXX32"/>
      <c r="CXY32"/>
      <c r="CXZ32"/>
      <c r="CYA32"/>
      <c r="CYB32"/>
      <c r="CYC32"/>
      <c r="CYD32"/>
      <c r="CYE32"/>
      <c r="CYF32"/>
      <c r="CYG32"/>
      <c r="CYH32"/>
      <c r="CYI32"/>
      <c r="CYJ32"/>
      <c r="CYK32"/>
      <c r="CYL32"/>
      <c r="CYM32"/>
      <c r="CYN32"/>
      <c r="CYO32"/>
      <c r="CYP32"/>
      <c r="CYQ32"/>
      <c r="CYR32"/>
      <c r="CYS32"/>
      <c r="CYT32"/>
      <c r="CYU32"/>
      <c r="CYV32"/>
      <c r="CYW32"/>
      <c r="CYX32"/>
      <c r="CYY32"/>
      <c r="CYZ32"/>
      <c r="CZA32"/>
      <c r="CZB32"/>
      <c r="CZC32"/>
      <c r="CZD32"/>
      <c r="CZE32"/>
      <c r="CZF32"/>
      <c r="CZG32"/>
      <c r="CZH32"/>
      <c r="CZI32"/>
      <c r="CZJ32"/>
      <c r="CZK32"/>
      <c r="CZL32"/>
      <c r="CZM32"/>
      <c r="CZN32"/>
      <c r="CZO32"/>
      <c r="CZP32"/>
      <c r="CZQ32"/>
      <c r="CZR32"/>
      <c r="CZS32"/>
      <c r="CZT32"/>
      <c r="CZU32"/>
      <c r="CZV32"/>
      <c r="CZW32"/>
      <c r="CZX32"/>
      <c r="CZY32"/>
      <c r="CZZ32"/>
      <c r="DAA32"/>
      <c r="DAB32"/>
      <c r="DAC32"/>
      <c r="DAD32"/>
      <c r="DAE32"/>
      <c r="DAF32"/>
      <c r="DAG32"/>
      <c r="DAH32"/>
      <c r="DAI32"/>
      <c r="DAJ32"/>
      <c r="DAK32"/>
      <c r="DAL32"/>
      <c r="DAM32"/>
      <c r="DAN32"/>
      <c r="DAO32"/>
      <c r="DAP32"/>
      <c r="DAQ32"/>
      <c r="DAR32"/>
      <c r="DAS32"/>
      <c r="DAT32"/>
      <c r="DAU32"/>
      <c r="DAV32"/>
      <c r="DAW32"/>
      <c r="DAX32"/>
      <c r="DAY32"/>
      <c r="DAZ32"/>
      <c r="DBA32"/>
      <c r="DBB32"/>
      <c r="DBC32"/>
      <c r="DBD32"/>
      <c r="DBE32"/>
      <c r="DBF32"/>
      <c r="DBG32"/>
      <c r="DBH32"/>
      <c r="DBI32"/>
      <c r="DBJ32"/>
      <c r="DBK32"/>
      <c r="DBL32"/>
      <c r="DBM32"/>
      <c r="DBN32"/>
      <c r="DBO32"/>
      <c r="DBP32"/>
      <c r="DBQ32"/>
      <c r="DBR32"/>
      <c r="DBS32"/>
      <c r="DBT32"/>
      <c r="DBU32"/>
      <c r="DBV32"/>
      <c r="DBW32"/>
      <c r="DBX32"/>
      <c r="DBY32"/>
      <c r="DBZ32"/>
      <c r="DCA32"/>
      <c r="DCB32"/>
      <c r="DCC32"/>
      <c r="DCD32"/>
      <c r="DCE32"/>
      <c r="DCF32"/>
      <c r="DCG32"/>
      <c r="DCH32"/>
      <c r="DCI32"/>
      <c r="DCJ32"/>
      <c r="DCK32"/>
      <c r="DCL32"/>
      <c r="DCM32"/>
      <c r="DCN32"/>
      <c r="DCO32"/>
      <c r="DCP32"/>
      <c r="DCQ32"/>
      <c r="DCR32"/>
      <c r="DCS32"/>
      <c r="DCT32"/>
      <c r="DCU32"/>
      <c r="DCV32"/>
      <c r="DCW32"/>
      <c r="DCX32"/>
      <c r="DCY32"/>
      <c r="DCZ32"/>
      <c r="DDA32"/>
      <c r="DDB32"/>
      <c r="DDC32"/>
      <c r="DDD32"/>
      <c r="DDE32"/>
      <c r="DDF32"/>
      <c r="DDG32"/>
      <c r="DDH32"/>
      <c r="DDI32"/>
      <c r="DDJ32"/>
      <c r="DDK32"/>
      <c r="DDL32"/>
      <c r="DDM32"/>
      <c r="DDN32"/>
      <c r="DDO32"/>
      <c r="DDP32"/>
      <c r="DDQ32"/>
      <c r="DDR32"/>
      <c r="DDS32"/>
      <c r="DDT32"/>
      <c r="DDU32"/>
      <c r="DDV32"/>
      <c r="DDW32"/>
      <c r="DDX32"/>
      <c r="DDY32"/>
      <c r="DDZ32"/>
      <c r="DEA32"/>
      <c r="DEB32"/>
      <c r="DEC32"/>
      <c r="DED32"/>
      <c r="DEE32"/>
      <c r="DEF32"/>
      <c r="DEG32"/>
      <c r="DEH32"/>
      <c r="DEI32"/>
      <c r="DEJ32"/>
      <c r="DEK32"/>
      <c r="DEL32"/>
      <c r="DEM32"/>
      <c r="DEN32"/>
      <c r="DEO32"/>
      <c r="DEP32"/>
      <c r="DEQ32"/>
      <c r="DER32"/>
      <c r="DES32"/>
      <c r="DET32"/>
      <c r="DEU32"/>
      <c r="DEV32"/>
      <c r="DEW32"/>
      <c r="DEX32"/>
      <c r="DEY32"/>
      <c r="DEZ32"/>
      <c r="DFA32"/>
      <c r="DFB32"/>
      <c r="DFC32"/>
      <c r="DFD32"/>
      <c r="DFE32"/>
      <c r="DFF32"/>
      <c r="DFG32"/>
      <c r="DFH32"/>
      <c r="DFI32"/>
      <c r="DFJ32"/>
      <c r="DFK32"/>
      <c r="DFL32"/>
      <c r="DFM32"/>
      <c r="DFN32"/>
      <c r="DFO32"/>
      <c r="DFP32"/>
      <c r="DFQ32"/>
      <c r="DFR32"/>
      <c r="DFS32"/>
      <c r="DFT32"/>
      <c r="DFU32"/>
      <c r="DFV32"/>
      <c r="DFW32"/>
      <c r="DFX32"/>
      <c r="DFY32"/>
      <c r="DFZ32"/>
      <c r="DGA32"/>
      <c r="DGB32"/>
      <c r="DGC32"/>
      <c r="DGD32"/>
      <c r="DGE32"/>
      <c r="DGF32"/>
      <c r="DGG32"/>
      <c r="DGH32"/>
      <c r="DGI32"/>
      <c r="DGJ32"/>
      <c r="DGK32"/>
      <c r="DGL32"/>
      <c r="DGM32"/>
      <c r="DGN32"/>
      <c r="DGO32"/>
      <c r="DGP32"/>
      <c r="DGQ32"/>
      <c r="DGR32"/>
      <c r="DGS32"/>
      <c r="DGT32"/>
      <c r="DGU32"/>
      <c r="DGV32"/>
      <c r="DGW32"/>
      <c r="DGX32"/>
      <c r="DGY32"/>
      <c r="DGZ32"/>
      <c r="DHA32"/>
      <c r="DHB32"/>
      <c r="DHC32"/>
      <c r="DHD32"/>
      <c r="DHE32"/>
      <c r="DHF32"/>
      <c r="DHG32"/>
      <c r="DHH32"/>
      <c r="DHI32"/>
      <c r="DHJ32"/>
      <c r="DHK32"/>
      <c r="DHL32"/>
      <c r="DHM32"/>
      <c r="DHN32"/>
      <c r="DHO32"/>
      <c r="DHP32"/>
      <c r="DHQ32"/>
      <c r="DHR32"/>
      <c r="DHS32"/>
      <c r="DHT32"/>
      <c r="DHU32"/>
      <c r="DHV32"/>
      <c r="DHW32"/>
      <c r="DHX32"/>
      <c r="DHY32"/>
      <c r="DHZ32"/>
      <c r="DIA32"/>
      <c r="DIB32"/>
      <c r="DIC32"/>
      <c r="DID32"/>
      <c r="DIE32"/>
      <c r="DIF32"/>
      <c r="DIG32"/>
      <c r="DIH32"/>
      <c r="DII32"/>
      <c r="DIJ32"/>
      <c r="DIK32"/>
      <c r="DIL32"/>
      <c r="DIM32"/>
      <c r="DIN32"/>
      <c r="DIO32"/>
      <c r="DIP32"/>
      <c r="DIQ32"/>
      <c r="DIR32"/>
      <c r="DIS32"/>
      <c r="DIT32"/>
      <c r="DIU32"/>
      <c r="DIV32"/>
      <c r="DIW32"/>
      <c r="DIX32"/>
      <c r="DIY32"/>
      <c r="DIZ32"/>
      <c r="DJA32"/>
      <c r="DJB32"/>
      <c r="DJC32"/>
      <c r="DJD32"/>
      <c r="DJE32"/>
      <c r="DJF32"/>
      <c r="DJG32"/>
      <c r="DJH32"/>
      <c r="DJI32"/>
      <c r="DJJ32"/>
      <c r="DJK32"/>
      <c r="DJL32"/>
      <c r="DJM32"/>
      <c r="DJN32"/>
      <c r="DJO32"/>
      <c r="DJP32"/>
      <c r="DJQ32"/>
      <c r="DJR32"/>
      <c r="DJS32"/>
      <c r="DJT32"/>
      <c r="DJU32"/>
      <c r="DJV32"/>
      <c r="DJW32"/>
      <c r="DJX32"/>
      <c r="DJY32"/>
      <c r="DJZ32"/>
      <c r="DKA32"/>
      <c r="DKB32"/>
      <c r="DKC32"/>
      <c r="DKD32"/>
      <c r="DKE32"/>
      <c r="DKF32"/>
      <c r="DKG32"/>
      <c r="DKH32"/>
      <c r="DKI32"/>
      <c r="DKJ32"/>
      <c r="DKK32"/>
      <c r="DKL32"/>
      <c r="DKM32"/>
      <c r="DKN32"/>
      <c r="DKO32"/>
      <c r="DKP32"/>
      <c r="DKQ32"/>
      <c r="DKR32"/>
      <c r="DKS32"/>
      <c r="DKT32"/>
      <c r="DKU32"/>
      <c r="DKV32"/>
      <c r="DKW32"/>
      <c r="DKX32"/>
      <c r="DKY32"/>
      <c r="DKZ32"/>
      <c r="DLA32"/>
      <c r="DLB32"/>
      <c r="DLC32"/>
      <c r="DLD32"/>
      <c r="DLE32"/>
      <c r="DLF32"/>
      <c r="DLG32"/>
      <c r="DLH32"/>
      <c r="DLI32"/>
      <c r="DLJ32"/>
      <c r="DLK32"/>
      <c r="DLL32"/>
      <c r="DLM32"/>
      <c r="DLN32"/>
      <c r="DLO32"/>
      <c r="DLP32"/>
      <c r="DLQ32"/>
      <c r="DLR32"/>
      <c r="DLS32"/>
      <c r="DLT32"/>
      <c r="DLU32"/>
      <c r="DLV32"/>
      <c r="DLW32"/>
      <c r="DLX32"/>
      <c r="DLY32"/>
      <c r="DLZ32"/>
      <c r="DMA32"/>
      <c r="DMB32"/>
      <c r="DMC32"/>
      <c r="DMD32"/>
      <c r="DME32"/>
      <c r="DMF32"/>
      <c r="DMG32"/>
      <c r="DMH32"/>
      <c r="DMI32"/>
      <c r="DMJ32"/>
      <c r="DMK32"/>
      <c r="DML32"/>
      <c r="DMM32"/>
      <c r="DMN32"/>
      <c r="DMO32"/>
      <c r="DMP32"/>
      <c r="DMQ32"/>
      <c r="DMR32"/>
      <c r="DMS32"/>
      <c r="DMT32"/>
      <c r="DMU32"/>
      <c r="DMV32"/>
      <c r="DMW32"/>
      <c r="DMX32"/>
      <c r="DMY32"/>
      <c r="DMZ32"/>
      <c r="DNA32"/>
      <c r="DNB32"/>
      <c r="DNC32"/>
      <c r="DND32"/>
      <c r="DNE32"/>
      <c r="DNF32"/>
      <c r="DNG32"/>
      <c r="DNH32"/>
      <c r="DNI32"/>
      <c r="DNJ32"/>
      <c r="DNK32"/>
      <c r="DNL32"/>
      <c r="DNM32"/>
      <c r="DNN32"/>
      <c r="DNO32"/>
      <c r="DNP32"/>
      <c r="DNQ32"/>
      <c r="DNR32"/>
      <c r="DNS32"/>
      <c r="DNT32"/>
      <c r="DNU32"/>
      <c r="DNV32"/>
      <c r="DNW32"/>
      <c r="DNX32"/>
      <c r="DNY32"/>
      <c r="DNZ32"/>
      <c r="DOA32"/>
      <c r="DOB32"/>
      <c r="DOC32"/>
      <c r="DOD32"/>
      <c r="DOE32"/>
      <c r="DOF32"/>
      <c r="DOG32"/>
      <c r="DOH32"/>
      <c r="DOI32"/>
      <c r="DOJ32"/>
      <c r="DOK32"/>
      <c r="DOL32"/>
      <c r="DOM32"/>
      <c r="DON32"/>
      <c r="DOO32"/>
      <c r="DOP32"/>
      <c r="DOQ32"/>
      <c r="DOR32"/>
      <c r="DOS32"/>
      <c r="DOT32"/>
      <c r="DOU32"/>
      <c r="DOV32"/>
      <c r="DOW32"/>
      <c r="DOX32"/>
      <c r="DOY32"/>
      <c r="DOZ32"/>
      <c r="DPA32"/>
      <c r="DPB32"/>
      <c r="DPC32"/>
      <c r="DPD32"/>
      <c r="DPE32"/>
      <c r="DPF32"/>
      <c r="DPG32"/>
      <c r="DPH32"/>
      <c r="DPI32"/>
      <c r="DPJ32"/>
      <c r="DPK32"/>
      <c r="DPL32"/>
      <c r="DPM32"/>
      <c r="DPN32"/>
      <c r="DPO32"/>
      <c r="DPP32"/>
      <c r="DPQ32"/>
      <c r="DPR32"/>
      <c r="DPS32"/>
      <c r="DPT32"/>
      <c r="DPU32"/>
      <c r="DPV32"/>
      <c r="DPW32"/>
      <c r="DPX32"/>
      <c r="DPY32"/>
      <c r="DPZ32"/>
      <c r="DQA32"/>
      <c r="DQB32"/>
      <c r="DQC32"/>
      <c r="DQD32"/>
      <c r="DQE32"/>
      <c r="DQF32"/>
      <c r="DQG32"/>
      <c r="DQH32"/>
      <c r="DQI32"/>
      <c r="DQJ32"/>
      <c r="DQK32"/>
      <c r="DQL32"/>
      <c r="DQM32"/>
      <c r="DQN32"/>
      <c r="DQO32"/>
      <c r="DQP32"/>
      <c r="DQQ32"/>
      <c r="DQR32"/>
      <c r="DQS32"/>
      <c r="DQT32"/>
      <c r="DQU32"/>
      <c r="DQV32"/>
      <c r="DQW32"/>
      <c r="DQX32"/>
      <c r="DQY32"/>
      <c r="DQZ32"/>
      <c r="DRA32"/>
      <c r="DRB32"/>
      <c r="DRC32"/>
      <c r="DRD32"/>
      <c r="DRE32"/>
      <c r="DRF32"/>
      <c r="DRG32"/>
      <c r="DRH32"/>
      <c r="DRI32"/>
      <c r="DRJ32"/>
      <c r="DRK32"/>
      <c r="DRL32"/>
      <c r="DRM32"/>
      <c r="DRN32"/>
      <c r="DRO32"/>
      <c r="DRP32"/>
      <c r="DRQ32"/>
      <c r="DRR32"/>
      <c r="DRS32"/>
      <c r="DRT32"/>
      <c r="DRU32"/>
      <c r="DRV32"/>
      <c r="DRW32"/>
      <c r="DRX32"/>
      <c r="DRY32"/>
      <c r="DRZ32"/>
      <c r="DSA32"/>
      <c r="DSB32"/>
      <c r="DSC32"/>
      <c r="DSD32"/>
      <c r="DSE32"/>
      <c r="DSF32"/>
      <c r="DSG32"/>
      <c r="DSH32"/>
      <c r="DSI32"/>
      <c r="DSJ32"/>
      <c r="DSK32"/>
      <c r="DSL32"/>
      <c r="DSM32"/>
      <c r="DSN32"/>
      <c r="DSO32"/>
      <c r="DSP32"/>
      <c r="DSQ32"/>
      <c r="DSR32"/>
      <c r="DSS32"/>
      <c r="DST32"/>
      <c r="DSU32"/>
      <c r="DSV32"/>
      <c r="DSW32"/>
      <c r="DSX32"/>
      <c r="DSY32"/>
      <c r="DSZ32"/>
      <c r="DTA32"/>
      <c r="DTB32"/>
      <c r="DTC32"/>
      <c r="DTD32"/>
      <c r="DTE32"/>
      <c r="DTF32"/>
      <c r="DTG32"/>
      <c r="DTH32"/>
      <c r="DTI32"/>
      <c r="DTJ32"/>
      <c r="DTK32"/>
      <c r="DTL32"/>
      <c r="DTM32"/>
      <c r="DTN32"/>
      <c r="DTO32"/>
      <c r="DTP32"/>
      <c r="DTQ32"/>
      <c r="DTR32"/>
      <c r="DTS32"/>
      <c r="DTT32"/>
      <c r="DTU32"/>
      <c r="DTV32"/>
      <c r="DTW32"/>
      <c r="DTX32"/>
      <c r="DTY32"/>
      <c r="DTZ32"/>
      <c r="DUA32"/>
      <c r="DUB32"/>
      <c r="DUC32"/>
      <c r="DUD32"/>
      <c r="DUE32"/>
      <c r="DUF32"/>
      <c r="DUG32"/>
      <c r="DUH32"/>
      <c r="DUI32"/>
      <c r="DUJ32"/>
      <c r="DUK32"/>
      <c r="DUL32"/>
      <c r="DUM32"/>
      <c r="DUN32"/>
      <c r="DUO32"/>
      <c r="DUP32"/>
      <c r="DUQ32"/>
      <c r="DUR32"/>
      <c r="DUS32"/>
      <c r="DUT32"/>
      <c r="DUU32"/>
      <c r="DUV32"/>
      <c r="DUW32"/>
      <c r="DUX32"/>
      <c r="DUY32"/>
      <c r="DUZ32"/>
      <c r="DVA32"/>
      <c r="DVB32"/>
      <c r="DVC32"/>
      <c r="DVD32"/>
      <c r="DVE32"/>
      <c r="DVF32"/>
      <c r="DVG32"/>
      <c r="DVH32"/>
      <c r="DVI32"/>
      <c r="DVJ32"/>
      <c r="DVK32"/>
      <c r="DVL32"/>
      <c r="DVM32"/>
      <c r="DVN32"/>
      <c r="DVO32"/>
      <c r="DVP32"/>
      <c r="DVQ32"/>
      <c r="DVR32"/>
      <c r="DVS32"/>
      <c r="DVT32"/>
      <c r="DVU32"/>
      <c r="DVV32"/>
      <c r="DVW32"/>
      <c r="DVX32"/>
      <c r="DVY32"/>
      <c r="DVZ32"/>
      <c r="DWA32"/>
      <c r="DWB32"/>
      <c r="DWC32"/>
      <c r="DWD32"/>
      <c r="DWE32"/>
      <c r="DWF32"/>
      <c r="DWG32"/>
      <c r="DWH32"/>
      <c r="DWI32"/>
      <c r="DWJ32"/>
      <c r="DWK32"/>
      <c r="DWL32"/>
      <c r="DWM32"/>
      <c r="DWN32"/>
      <c r="DWO32"/>
      <c r="DWP32"/>
      <c r="DWQ32"/>
      <c r="DWR32"/>
      <c r="DWS32"/>
      <c r="DWT32"/>
      <c r="DWU32"/>
      <c r="DWV32"/>
      <c r="DWW32"/>
      <c r="DWX32"/>
      <c r="DWY32"/>
      <c r="DWZ32"/>
      <c r="DXA32"/>
      <c r="DXB32"/>
      <c r="DXC32"/>
      <c r="DXD32"/>
      <c r="DXE32"/>
      <c r="DXF32"/>
      <c r="DXG32"/>
      <c r="DXH32"/>
      <c r="DXI32"/>
      <c r="DXJ32"/>
      <c r="DXK32"/>
      <c r="DXL32"/>
      <c r="DXM32"/>
      <c r="DXN32"/>
      <c r="DXO32"/>
      <c r="DXP32"/>
      <c r="DXQ32"/>
      <c r="DXR32"/>
      <c r="DXS32"/>
      <c r="DXT32"/>
      <c r="DXU32"/>
      <c r="DXV32"/>
      <c r="DXW32"/>
      <c r="DXX32"/>
      <c r="DXY32"/>
      <c r="DXZ32"/>
      <c r="DYA32"/>
      <c r="DYB32"/>
      <c r="DYC32"/>
      <c r="DYD32"/>
      <c r="DYE32"/>
      <c r="DYF32"/>
      <c r="DYG32"/>
      <c r="DYH32"/>
      <c r="DYI32"/>
      <c r="DYJ32"/>
      <c r="DYK32"/>
      <c r="DYL32"/>
      <c r="DYM32"/>
      <c r="DYN32"/>
      <c r="DYO32"/>
      <c r="DYP32"/>
      <c r="DYQ32"/>
      <c r="DYR32"/>
      <c r="DYS32"/>
      <c r="DYT32"/>
      <c r="DYU32"/>
      <c r="DYV32"/>
      <c r="DYW32"/>
      <c r="DYX32"/>
      <c r="DYY32"/>
      <c r="DYZ32"/>
      <c r="DZA32"/>
      <c r="DZB32"/>
      <c r="DZC32"/>
      <c r="DZD32"/>
      <c r="DZE32"/>
      <c r="DZF32"/>
      <c r="DZG32"/>
      <c r="DZH32"/>
      <c r="DZI32"/>
      <c r="DZJ32"/>
      <c r="DZK32"/>
      <c r="DZL32"/>
      <c r="DZM32"/>
      <c r="DZN32"/>
      <c r="DZO32"/>
      <c r="DZP32"/>
      <c r="DZQ32"/>
      <c r="DZR32"/>
      <c r="DZS32"/>
      <c r="DZT32"/>
      <c r="DZU32"/>
      <c r="DZV32"/>
      <c r="DZW32"/>
      <c r="DZX32"/>
      <c r="DZY32"/>
      <c r="DZZ32"/>
      <c r="EAA32"/>
      <c r="EAB32"/>
      <c r="EAC32"/>
      <c r="EAD32"/>
      <c r="EAE32"/>
      <c r="EAF32"/>
      <c r="EAG32"/>
      <c r="EAH32"/>
      <c r="EAI32"/>
      <c r="EAJ32"/>
      <c r="EAK32"/>
      <c r="EAL32"/>
      <c r="EAM32"/>
      <c r="EAN32"/>
      <c r="EAO32"/>
      <c r="EAP32"/>
      <c r="EAQ32"/>
      <c r="EAR32"/>
      <c r="EAS32"/>
      <c r="EAT32"/>
      <c r="EAU32"/>
      <c r="EAV32"/>
      <c r="EAW32"/>
      <c r="EAX32"/>
      <c r="EAY32"/>
      <c r="EAZ32"/>
      <c r="EBA32"/>
      <c r="EBB32"/>
      <c r="EBC32"/>
      <c r="EBD32"/>
      <c r="EBE32"/>
      <c r="EBF32"/>
      <c r="EBG32"/>
      <c r="EBH32"/>
      <c r="EBI32"/>
      <c r="EBJ32"/>
      <c r="EBK32"/>
      <c r="EBL32"/>
      <c r="EBM32"/>
      <c r="EBN32"/>
      <c r="EBO32"/>
      <c r="EBP32"/>
      <c r="EBQ32"/>
      <c r="EBR32"/>
      <c r="EBS32"/>
      <c r="EBT32"/>
      <c r="EBU32"/>
      <c r="EBV32"/>
      <c r="EBW32"/>
      <c r="EBX32"/>
      <c r="EBY32"/>
      <c r="EBZ32"/>
      <c r="ECA32"/>
      <c r="ECB32"/>
      <c r="ECC32"/>
      <c r="ECD32"/>
      <c r="ECE32"/>
      <c r="ECF32"/>
      <c r="ECG32"/>
      <c r="ECH32"/>
      <c r="ECI32"/>
      <c r="ECJ32"/>
      <c r="ECK32"/>
      <c r="ECL32"/>
      <c r="ECM32"/>
      <c r="ECN32"/>
      <c r="ECO32"/>
      <c r="ECP32"/>
      <c r="ECQ32"/>
      <c r="ECR32"/>
      <c r="ECS32"/>
      <c r="ECT32"/>
      <c r="ECU32"/>
      <c r="ECV32"/>
      <c r="ECW32"/>
      <c r="ECX32"/>
      <c r="ECY32"/>
      <c r="ECZ32"/>
      <c r="EDA32"/>
      <c r="EDB32"/>
      <c r="EDC32"/>
      <c r="EDD32"/>
      <c r="EDE32"/>
      <c r="EDF32"/>
      <c r="EDG32"/>
      <c r="EDH32"/>
      <c r="EDI32"/>
      <c r="EDJ32"/>
      <c r="EDK32"/>
      <c r="EDL32"/>
      <c r="EDM32"/>
      <c r="EDN32"/>
      <c r="EDO32"/>
      <c r="EDP32"/>
      <c r="EDQ32"/>
      <c r="EDR32"/>
      <c r="EDS32"/>
      <c r="EDT32"/>
      <c r="EDU32"/>
      <c r="EDV32"/>
      <c r="EDW32"/>
      <c r="EDX32"/>
      <c r="EDY32"/>
      <c r="EDZ32"/>
      <c r="EEA32"/>
      <c r="EEB32"/>
      <c r="EEC32"/>
      <c r="EED32"/>
      <c r="EEE32"/>
      <c r="EEF32"/>
      <c r="EEG32"/>
      <c r="EEH32"/>
      <c r="EEI32"/>
      <c r="EEJ32"/>
      <c r="EEK32"/>
      <c r="EEL32"/>
      <c r="EEM32"/>
      <c r="EEN32"/>
      <c r="EEO32"/>
      <c r="EEP32"/>
      <c r="EEQ32"/>
      <c r="EER32"/>
      <c r="EES32"/>
      <c r="EET32"/>
      <c r="EEU32"/>
      <c r="EEV32"/>
      <c r="EEW32"/>
      <c r="EEX32"/>
      <c r="EEY32"/>
      <c r="EEZ32"/>
      <c r="EFA32"/>
      <c r="EFB32"/>
      <c r="EFC32"/>
      <c r="EFD32"/>
      <c r="EFE32"/>
      <c r="EFF32"/>
      <c r="EFG32"/>
      <c r="EFH32"/>
      <c r="EFI32"/>
      <c r="EFJ32"/>
      <c r="EFK32"/>
      <c r="EFL32"/>
      <c r="EFM32"/>
      <c r="EFN32"/>
      <c r="EFO32"/>
      <c r="EFP32"/>
      <c r="EFQ32"/>
      <c r="EFR32"/>
      <c r="EFS32"/>
      <c r="EFT32"/>
      <c r="EFU32"/>
      <c r="EFV32"/>
      <c r="EFW32"/>
      <c r="EFX32"/>
      <c r="EFY32"/>
      <c r="EFZ32"/>
      <c r="EGA32"/>
      <c r="EGB32"/>
      <c r="EGC32"/>
      <c r="EGD32"/>
      <c r="EGE32"/>
      <c r="EGF32"/>
      <c r="EGG32"/>
      <c r="EGH32"/>
      <c r="EGI32"/>
      <c r="EGJ32"/>
      <c r="EGK32"/>
      <c r="EGL32"/>
      <c r="EGM32"/>
      <c r="EGN32"/>
      <c r="EGO32"/>
      <c r="EGP32"/>
      <c r="EGQ32"/>
      <c r="EGR32"/>
      <c r="EGS32"/>
      <c r="EGT32"/>
      <c r="EGU32"/>
      <c r="EGV32"/>
      <c r="EGW32"/>
      <c r="EGX32"/>
      <c r="EGY32"/>
      <c r="EGZ32"/>
      <c r="EHA32"/>
      <c r="EHB32"/>
      <c r="EHC32"/>
      <c r="EHD32"/>
      <c r="EHE32"/>
      <c r="EHF32"/>
      <c r="EHG32"/>
      <c r="EHH32"/>
      <c r="EHI32"/>
      <c r="EHJ32"/>
      <c r="EHK32"/>
      <c r="EHL32"/>
      <c r="EHM32"/>
      <c r="EHN32"/>
      <c r="EHO32"/>
      <c r="EHP32"/>
      <c r="EHQ32"/>
      <c r="EHR32"/>
      <c r="EHS32"/>
      <c r="EHT32"/>
      <c r="EHU32"/>
      <c r="EHV32"/>
      <c r="EHW32"/>
      <c r="EHX32"/>
      <c r="EHY32"/>
      <c r="EHZ32"/>
      <c r="EIA32"/>
      <c r="EIB32"/>
      <c r="EIC32"/>
      <c r="EID32"/>
      <c r="EIE32"/>
      <c r="EIF32"/>
      <c r="EIG32"/>
      <c r="EIH32"/>
      <c r="EII32"/>
      <c r="EIJ32"/>
      <c r="EIK32"/>
      <c r="EIL32"/>
      <c r="EIM32"/>
      <c r="EIN32"/>
      <c r="EIO32"/>
      <c r="EIP32"/>
      <c r="EIQ32"/>
      <c r="EIR32"/>
      <c r="EIS32"/>
      <c r="EIT32"/>
      <c r="EIU32"/>
      <c r="EIV32"/>
      <c r="EIW32"/>
      <c r="EIX32"/>
      <c r="EIY32"/>
      <c r="EIZ32"/>
      <c r="EJA32"/>
      <c r="EJB32"/>
      <c r="EJC32"/>
      <c r="EJD32"/>
      <c r="EJE32"/>
      <c r="EJF32"/>
      <c r="EJG32"/>
      <c r="EJH32"/>
      <c r="EJI32"/>
      <c r="EJJ32"/>
      <c r="EJK32"/>
      <c r="EJL32"/>
      <c r="EJM32"/>
      <c r="EJN32"/>
      <c r="EJO32"/>
      <c r="EJP32"/>
      <c r="EJQ32"/>
      <c r="EJR32"/>
      <c r="EJS32"/>
      <c r="EJT32"/>
      <c r="EJU32"/>
      <c r="EJV32"/>
      <c r="EJW32"/>
      <c r="EJX32"/>
      <c r="EJY32"/>
      <c r="EJZ32"/>
      <c r="EKA32"/>
      <c r="EKB32"/>
      <c r="EKC32"/>
      <c r="EKD32"/>
      <c r="EKE32"/>
      <c r="EKF32"/>
      <c r="EKG32"/>
      <c r="EKH32"/>
      <c r="EKI32"/>
      <c r="EKJ32"/>
      <c r="EKK32"/>
      <c r="EKL32"/>
      <c r="EKM32"/>
      <c r="EKN32"/>
      <c r="EKO32"/>
      <c r="EKP32"/>
      <c r="EKQ32"/>
      <c r="EKR32"/>
      <c r="EKS32"/>
      <c r="EKT32"/>
      <c r="EKU32"/>
      <c r="EKV32"/>
      <c r="EKW32"/>
      <c r="EKX32"/>
      <c r="EKY32"/>
      <c r="EKZ32"/>
      <c r="ELA32"/>
      <c r="ELB32"/>
      <c r="ELC32"/>
      <c r="ELD32"/>
      <c r="ELE32"/>
      <c r="ELF32"/>
      <c r="ELG32"/>
      <c r="ELH32"/>
      <c r="ELI32"/>
      <c r="ELJ32"/>
      <c r="ELK32"/>
      <c r="ELL32"/>
      <c r="ELM32"/>
      <c r="ELN32"/>
      <c r="ELO32"/>
      <c r="ELP32"/>
      <c r="ELQ32"/>
      <c r="ELR32"/>
      <c r="ELS32"/>
      <c r="ELT32"/>
      <c r="ELU32"/>
      <c r="ELV32"/>
      <c r="ELW32"/>
      <c r="ELX32"/>
      <c r="ELY32"/>
      <c r="ELZ32"/>
      <c r="EMA32"/>
      <c r="EMB32"/>
      <c r="EMC32"/>
      <c r="EMD32"/>
      <c r="EME32"/>
      <c r="EMF32"/>
      <c r="EMG32"/>
      <c r="EMH32"/>
      <c r="EMI32"/>
      <c r="EMJ32"/>
      <c r="EMK32"/>
      <c r="EML32"/>
      <c r="EMM32"/>
      <c r="EMN32"/>
      <c r="EMO32"/>
      <c r="EMP32"/>
      <c r="EMQ32"/>
      <c r="EMR32"/>
      <c r="EMS32"/>
      <c r="EMT32"/>
      <c r="EMU32"/>
      <c r="EMV32"/>
      <c r="EMW32"/>
      <c r="EMX32"/>
      <c r="EMY32"/>
      <c r="EMZ32"/>
      <c r="ENA32"/>
      <c r="ENB32"/>
      <c r="ENC32"/>
      <c r="END32"/>
      <c r="ENE32"/>
      <c r="ENF32"/>
      <c r="ENG32"/>
      <c r="ENH32"/>
      <c r="ENI32"/>
      <c r="ENJ32"/>
      <c r="ENK32"/>
      <c r="ENL32"/>
      <c r="ENM32"/>
      <c r="ENN32"/>
      <c r="ENO32"/>
      <c r="ENP32"/>
      <c r="ENQ32"/>
      <c r="ENR32"/>
      <c r="ENS32"/>
      <c r="ENT32"/>
      <c r="ENU32"/>
      <c r="ENV32"/>
      <c r="ENW32"/>
      <c r="ENX32"/>
      <c r="ENY32"/>
      <c r="ENZ32"/>
      <c r="EOA32"/>
      <c r="EOB32"/>
      <c r="EOC32"/>
      <c r="EOD32"/>
      <c r="EOE32"/>
      <c r="EOF32"/>
      <c r="EOG32"/>
      <c r="EOH32"/>
      <c r="EOI32"/>
      <c r="EOJ32"/>
      <c r="EOK32"/>
      <c r="EOL32"/>
      <c r="EOM32"/>
      <c r="EON32"/>
      <c r="EOO32"/>
      <c r="EOP32"/>
      <c r="EOQ32"/>
      <c r="EOR32"/>
      <c r="EOS32"/>
      <c r="EOT32"/>
      <c r="EOU32"/>
      <c r="EOV32"/>
      <c r="EOW32"/>
      <c r="EOX32"/>
      <c r="EOY32"/>
      <c r="EOZ32"/>
      <c r="EPA32"/>
      <c r="EPB32"/>
      <c r="EPC32"/>
      <c r="EPD32"/>
      <c r="EPE32"/>
      <c r="EPF32"/>
      <c r="EPG32"/>
      <c r="EPH32"/>
      <c r="EPI32"/>
      <c r="EPJ32"/>
      <c r="EPK32"/>
      <c r="EPL32"/>
      <c r="EPM32"/>
      <c r="EPN32"/>
      <c r="EPO32"/>
      <c r="EPP32"/>
      <c r="EPQ32"/>
      <c r="EPR32"/>
      <c r="EPS32"/>
      <c r="EPT32"/>
      <c r="EPU32"/>
      <c r="EPV32"/>
      <c r="EPW32"/>
      <c r="EPX32"/>
      <c r="EPY32"/>
      <c r="EPZ32"/>
      <c r="EQA32"/>
      <c r="EQB32"/>
      <c r="EQC32"/>
      <c r="EQD32"/>
      <c r="EQE32"/>
      <c r="EQF32"/>
      <c r="EQG32"/>
      <c r="EQH32"/>
      <c r="EQI32"/>
      <c r="EQJ32"/>
      <c r="EQK32"/>
      <c r="EQL32"/>
      <c r="EQM32"/>
      <c r="EQN32"/>
      <c r="EQO32"/>
      <c r="EQP32"/>
      <c r="EQQ32"/>
      <c r="EQR32"/>
      <c r="EQS32"/>
      <c r="EQT32"/>
      <c r="EQU32"/>
      <c r="EQV32"/>
      <c r="EQW32"/>
      <c r="EQX32"/>
      <c r="EQY32"/>
      <c r="EQZ32"/>
      <c r="ERA32"/>
      <c r="ERB32"/>
      <c r="ERC32"/>
      <c r="ERD32"/>
      <c r="ERE32"/>
      <c r="ERF32"/>
      <c r="ERG32"/>
      <c r="ERH32"/>
      <c r="ERI32"/>
      <c r="ERJ32"/>
      <c r="ERK32"/>
      <c r="ERL32"/>
      <c r="ERM32"/>
      <c r="ERN32"/>
      <c r="ERO32"/>
      <c r="ERP32"/>
      <c r="ERQ32"/>
      <c r="ERR32"/>
      <c r="ERS32"/>
      <c r="ERT32"/>
      <c r="ERU32"/>
      <c r="ERV32"/>
      <c r="ERW32"/>
      <c r="ERX32"/>
      <c r="ERY32"/>
      <c r="ERZ32"/>
      <c r="ESA32"/>
      <c r="ESB32"/>
      <c r="ESC32"/>
      <c r="ESD32"/>
      <c r="ESE32"/>
      <c r="ESF32"/>
      <c r="ESG32"/>
      <c r="ESH32"/>
      <c r="ESI32"/>
      <c r="ESJ32"/>
      <c r="ESK32"/>
      <c r="ESL32"/>
      <c r="ESM32"/>
      <c r="ESN32"/>
      <c r="ESO32"/>
      <c r="ESP32"/>
      <c r="ESQ32"/>
      <c r="ESR32"/>
      <c r="ESS32"/>
      <c r="EST32"/>
      <c r="ESU32"/>
      <c r="ESV32"/>
      <c r="ESW32"/>
      <c r="ESX32"/>
      <c r="ESY32"/>
      <c r="ESZ32"/>
      <c r="ETA32"/>
      <c r="ETB32"/>
      <c r="ETC32"/>
      <c r="ETD32"/>
      <c r="ETE32"/>
      <c r="ETF32"/>
      <c r="ETG32"/>
      <c r="ETH32"/>
      <c r="ETI32"/>
      <c r="ETJ32"/>
      <c r="ETK32"/>
      <c r="ETL32"/>
      <c r="ETM32"/>
      <c r="ETN32"/>
      <c r="ETO32"/>
      <c r="ETP32"/>
      <c r="ETQ32"/>
      <c r="ETR32"/>
      <c r="ETS32"/>
      <c r="ETT32"/>
      <c r="ETU32"/>
      <c r="ETV32"/>
      <c r="ETW32"/>
      <c r="ETX32"/>
      <c r="ETY32"/>
      <c r="ETZ32"/>
      <c r="EUA32"/>
      <c r="EUB32"/>
      <c r="EUC32"/>
      <c r="EUD32"/>
      <c r="EUE32"/>
      <c r="EUF32"/>
      <c r="EUG32"/>
      <c r="EUH32"/>
      <c r="EUI32"/>
      <c r="EUJ32"/>
      <c r="EUK32"/>
      <c r="EUL32"/>
      <c r="EUM32"/>
      <c r="EUN32"/>
      <c r="EUO32"/>
      <c r="EUP32"/>
      <c r="EUQ32"/>
      <c r="EUR32"/>
      <c r="EUS32"/>
      <c r="EUT32"/>
      <c r="EUU32"/>
      <c r="EUV32"/>
      <c r="EUW32"/>
      <c r="EUX32"/>
      <c r="EUY32"/>
      <c r="EUZ32"/>
      <c r="EVA32"/>
      <c r="EVB32"/>
      <c r="EVC32"/>
      <c r="EVD32"/>
      <c r="EVE32"/>
      <c r="EVF32"/>
      <c r="EVG32"/>
      <c r="EVH32"/>
      <c r="EVI32"/>
      <c r="EVJ32"/>
      <c r="EVK32"/>
      <c r="EVL32"/>
      <c r="EVM32"/>
      <c r="EVN32"/>
      <c r="EVO32"/>
      <c r="EVP32"/>
      <c r="EVQ32"/>
      <c r="EVR32"/>
      <c r="EVS32"/>
      <c r="EVT32"/>
      <c r="EVU32"/>
      <c r="EVV32"/>
      <c r="EVW32"/>
      <c r="EVX32"/>
      <c r="EVY32"/>
      <c r="EVZ32"/>
      <c r="EWA32"/>
      <c r="EWB32"/>
      <c r="EWC32"/>
      <c r="EWD32"/>
      <c r="EWE32"/>
      <c r="EWF32"/>
      <c r="EWG32"/>
      <c r="EWH32"/>
      <c r="EWI32"/>
      <c r="EWJ32"/>
      <c r="EWK32"/>
      <c r="EWL32"/>
      <c r="EWM32"/>
      <c r="EWN32"/>
      <c r="EWO32"/>
      <c r="EWP32"/>
      <c r="EWQ32"/>
      <c r="EWR32"/>
      <c r="EWS32"/>
      <c r="EWT32"/>
      <c r="EWU32"/>
      <c r="EWV32"/>
      <c r="EWW32"/>
      <c r="EWX32"/>
      <c r="EWY32"/>
      <c r="EWZ32"/>
      <c r="EXA32"/>
      <c r="EXB32"/>
      <c r="EXC32"/>
      <c r="EXD32"/>
      <c r="EXE32"/>
      <c r="EXF32"/>
      <c r="EXG32"/>
      <c r="EXH32"/>
      <c r="EXI32"/>
      <c r="EXJ32"/>
      <c r="EXK32"/>
      <c r="EXL32"/>
      <c r="EXM32"/>
      <c r="EXN32"/>
      <c r="EXO32"/>
      <c r="EXP32"/>
      <c r="EXQ32"/>
      <c r="EXR32"/>
      <c r="EXS32"/>
      <c r="EXT32"/>
      <c r="EXU32"/>
      <c r="EXV32"/>
      <c r="EXW32"/>
      <c r="EXX32"/>
      <c r="EXY32"/>
      <c r="EXZ32"/>
      <c r="EYA32"/>
      <c r="EYB32"/>
      <c r="EYC32"/>
      <c r="EYD32"/>
      <c r="EYE32"/>
      <c r="EYF32"/>
      <c r="EYG32"/>
      <c r="EYH32"/>
      <c r="EYI32"/>
      <c r="EYJ32"/>
      <c r="EYK32"/>
      <c r="EYL32"/>
      <c r="EYM32"/>
      <c r="EYN32"/>
      <c r="EYO32"/>
      <c r="EYP32"/>
      <c r="EYQ32"/>
      <c r="EYR32"/>
      <c r="EYS32"/>
      <c r="EYT32"/>
      <c r="EYU32"/>
      <c r="EYV32"/>
      <c r="EYW32"/>
      <c r="EYX32"/>
      <c r="EYY32"/>
      <c r="EYZ32"/>
      <c r="EZA32"/>
      <c r="EZB32"/>
      <c r="EZC32"/>
      <c r="EZD32"/>
      <c r="EZE32"/>
      <c r="EZF32"/>
      <c r="EZG32"/>
      <c r="EZH32"/>
      <c r="EZI32"/>
      <c r="EZJ32"/>
      <c r="EZK32"/>
      <c r="EZL32"/>
      <c r="EZM32"/>
      <c r="EZN32"/>
      <c r="EZO32"/>
      <c r="EZP32"/>
      <c r="EZQ32"/>
      <c r="EZR32"/>
      <c r="EZS32"/>
      <c r="EZT32"/>
      <c r="EZU32"/>
      <c r="EZV32"/>
      <c r="EZW32"/>
      <c r="EZX32"/>
      <c r="EZY32"/>
      <c r="EZZ32"/>
      <c r="FAA32"/>
      <c r="FAB32"/>
      <c r="FAC32"/>
      <c r="FAD32"/>
      <c r="FAE32"/>
      <c r="FAF32"/>
      <c r="FAG32"/>
      <c r="FAH32"/>
      <c r="FAI32"/>
      <c r="FAJ32"/>
      <c r="FAK32"/>
      <c r="FAL32"/>
      <c r="FAM32"/>
      <c r="FAN32"/>
      <c r="FAO32"/>
      <c r="FAP32"/>
      <c r="FAQ32"/>
      <c r="FAR32"/>
      <c r="FAS32"/>
      <c r="FAT32"/>
      <c r="FAU32"/>
      <c r="FAV32"/>
      <c r="FAW32"/>
      <c r="FAX32"/>
      <c r="FAY32"/>
      <c r="FAZ32"/>
      <c r="FBA32"/>
      <c r="FBB32"/>
      <c r="FBC32"/>
      <c r="FBD32"/>
      <c r="FBE32"/>
      <c r="FBF32"/>
      <c r="FBG32"/>
      <c r="FBH32"/>
      <c r="FBI32"/>
      <c r="FBJ32"/>
      <c r="FBK32"/>
      <c r="FBL32"/>
      <c r="FBM32"/>
      <c r="FBN32"/>
      <c r="FBO32"/>
      <c r="FBP32"/>
      <c r="FBQ32"/>
      <c r="FBR32"/>
      <c r="FBS32"/>
      <c r="FBT32"/>
      <c r="FBU32"/>
      <c r="FBV32"/>
      <c r="FBW32"/>
      <c r="FBX32"/>
      <c r="FBY32"/>
      <c r="FBZ32"/>
      <c r="FCA32"/>
      <c r="FCB32"/>
      <c r="FCC32"/>
      <c r="FCD32"/>
      <c r="FCE32"/>
      <c r="FCF32"/>
      <c r="FCG32"/>
      <c r="FCH32"/>
      <c r="FCI32"/>
      <c r="FCJ32"/>
      <c r="FCK32"/>
      <c r="FCL32"/>
      <c r="FCM32"/>
      <c r="FCN32"/>
      <c r="FCO32"/>
      <c r="FCP32"/>
      <c r="FCQ32"/>
      <c r="FCR32"/>
      <c r="FCS32"/>
      <c r="FCT32"/>
      <c r="FCU32"/>
      <c r="FCV32"/>
      <c r="FCW32"/>
      <c r="FCX32"/>
      <c r="FCY32"/>
      <c r="FCZ32"/>
      <c r="FDA32"/>
      <c r="FDB32"/>
      <c r="FDC32"/>
      <c r="FDD32"/>
      <c r="FDE32"/>
      <c r="FDF32"/>
      <c r="FDG32"/>
      <c r="FDH32"/>
      <c r="FDI32"/>
      <c r="FDJ32"/>
      <c r="FDK32"/>
      <c r="FDL32"/>
      <c r="FDM32"/>
      <c r="FDN32"/>
      <c r="FDO32"/>
      <c r="FDP32"/>
      <c r="FDQ32"/>
      <c r="FDR32"/>
      <c r="FDS32"/>
      <c r="FDT32"/>
      <c r="FDU32"/>
      <c r="FDV32"/>
      <c r="FDW32"/>
      <c r="FDX32"/>
      <c r="FDY32"/>
      <c r="FDZ32"/>
      <c r="FEA32"/>
      <c r="FEB32"/>
      <c r="FEC32"/>
      <c r="FED32"/>
      <c r="FEE32"/>
      <c r="FEF32"/>
      <c r="FEG32"/>
      <c r="FEH32"/>
      <c r="FEI32"/>
      <c r="FEJ32"/>
      <c r="FEK32"/>
      <c r="FEL32"/>
      <c r="FEM32"/>
      <c r="FEN32"/>
      <c r="FEO32"/>
      <c r="FEP32"/>
      <c r="FEQ32"/>
      <c r="FER32"/>
      <c r="FES32"/>
      <c r="FET32"/>
      <c r="FEU32"/>
      <c r="FEV32"/>
      <c r="FEW32"/>
      <c r="FEX32"/>
      <c r="FEY32"/>
      <c r="FEZ32"/>
      <c r="FFA32"/>
      <c r="FFB32"/>
      <c r="FFC32"/>
      <c r="FFD32"/>
      <c r="FFE32"/>
      <c r="FFF32"/>
      <c r="FFG32"/>
      <c r="FFH32"/>
      <c r="FFI32"/>
      <c r="FFJ32"/>
      <c r="FFK32"/>
      <c r="FFL32"/>
      <c r="FFM32"/>
      <c r="FFN32"/>
      <c r="FFO32"/>
      <c r="FFP32"/>
      <c r="FFQ32"/>
      <c r="FFR32"/>
      <c r="FFS32"/>
      <c r="FFT32"/>
      <c r="FFU32"/>
      <c r="FFV32"/>
      <c r="FFW32"/>
      <c r="FFX32"/>
      <c r="FFY32"/>
      <c r="FFZ32"/>
      <c r="FGA32"/>
      <c r="FGB32"/>
      <c r="FGC32"/>
      <c r="FGD32"/>
      <c r="FGE32"/>
      <c r="FGF32"/>
      <c r="FGG32"/>
      <c r="FGH32"/>
      <c r="FGI32"/>
      <c r="FGJ32"/>
      <c r="FGK32"/>
      <c r="FGL32"/>
      <c r="FGM32"/>
      <c r="FGN32"/>
      <c r="FGO32"/>
      <c r="FGP32"/>
      <c r="FGQ32"/>
      <c r="FGR32"/>
      <c r="FGS32"/>
      <c r="FGT32"/>
      <c r="FGU32"/>
      <c r="FGV32"/>
      <c r="FGW32"/>
      <c r="FGX32"/>
      <c r="FGY32"/>
      <c r="FGZ32"/>
      <c r="FHA32"/>
      <c r="FHB32"/>
      <c r="FHC32"/>
      <c r="FHD32"/>
      <c r="FHE32"/>
      <c r="FHF32"/>
      <c r="FHG32"/>
      <c r="FHH32"/>
      <c r="FHI32"/>
      <c r="FHJ32"/>
      <c r="FHK32"/>
      <c r="FHL32"/>
      <c r="FHM32"/>
      <c r="FHN32"/>
      <c r="FHO32"/>
      <c r="FHP32"/>
      <c r="FHQ32"/>
      <c r="FHR32"/>
      <c r="FHS32"/>
      <c r="FHT32"/>
      <c r="FHU32"/>
      <c r="FHV32"/>
      <c r="FHW32"/>
      <c r="FHX32"/>
      <c r="FHY32"/>
      <c r="FHZ32"/>
      <c r="FIA32"/>
      <c r="FIB32"/>
      <c r="FIC32"/>
      <c r="FID32"/>
      <c r="FIE32"/>
      <c r="FIF32"/>
      <c r="FIG32"/>
      <c r="FIH32"/>
      <c r="FII32"/>
      <c r="FIJ32"/>
      <c r="FIK32"/>
      <c r="FIL32"/>
      <c r="FIM32"/>
      <c r="FIN32"/>
      <c r="FIO32"/>
      <c r="FIP32"/>
      <c r="FIQ32"/>
      <c r="FIR32"/>
      <c r="FIS32"/>
      <c r="FIT32"/>
      <c r="FIU32"/>
      <c r="FIV32"/>
      <c r="FIW32"/>
      <c r="FIX32"/>
      <c r="FIY32"/>
      <c r="FIZ32"/>
      <c r="FJA32"/>
      <c r="FJB32"/>
      <c r="FJC32"/>
      <c r="FJD32"/>
      <c r="FJE32"/>
      <c r="FJF32"/>
      <c r="FJG32"/>
      <c r="FJH32"/>
      <c r="FJI32"/>
      <c r="FJJ32"/>
      <c r="FJK32"/>
      <c r="FJL32"/>
      <c r="FJM32"/>
      <c r="FJN32"/>
      <c r="FJO32"/>
      <c r="FJP32"/>
      <c r="FJQ32"/>
      <c r="FJR32"/>
      <c r="FJS32"/>
      <c r="FJT32"/>
      <c r="FJU32"/>
      <c r="FJV32"/>
      <c r="FJW32"/>
      <c r="FJX32"/>
      <c r="FJY32"/>
      <c r="FJZ32"/>
      <c r="FKA32"/>
      <c r="FKB32"/>
      <c r="FKC32"/>
      <c r="FKD32"/>
      <c r="FKE32"/>
      <c r="FKF32"/>
      <c r="FKG32"/>
      <c r="FKH32"/>
      <c r="FKI32"/>
      <c r="FKJ32"/>
      <c r="FKK32"/>
      <c r="FKL32"/>
      <c r="FKM32"/>
      <c r="FKN32"/>
      <c r="FKO32"/>
      <c r="FKP32"/>
      <c r="FKQ32"/>
      <c r="FKR32"/>
      <c r="FKS32"/>
      <c r="FKT32"/>
      <c r="FKU32"/>
      <c r="FKV32"/>
      <c r="FKW32"/>
      <c r="FKX32"/>
      <c r="FKY32"/>
      <c r="FKZ32"/>
      <c r="FLA32"/>
      <c r="FLB32"/>
      <c r="FLC32"/>
      <c r="FLD32"/>
      <c r="FLE32"/>
      <c r="FLF32"/>
      <c r="FLG32"/>
      <c r="FLH32"/>
      <c r="FLI32"/>
      <c r="FLJ32"/>
      <c r="FLK32"/>
      <c r="FLL32"/>
      <c r="FLM32"/>
      <c r="FLN32"/>
      <c r="FLO32"/>
      <c r="FLP32"/>
      <c r="FLQ32"/>
      <c r="FLR32"/>
      <c r="FLS32"/>
      <c r="FLT32"/>
      <c r="FLU32"/>
      <c r="FLV32"/>
      <c r="FLW32"/>
      <c r="FLX32"/>
      <c r="FLY32"/>
      <c r="FLZ32"/>
      <c r="FMA32"/>
      <c r="FMB32"/>
      <c r="FMC32"/>
      <c r="FMD32"/>
      <c r="FME32"/>
      <c r="FMF32"/>
      <c r="FMG32"/>
      <c r="FMH32"/>
      <c r="FMI32"/>
      <c r="FMJ32"/>
      <c r="FMK32"/>
      <c r="FML32"/>
      <c r="FMM32"/>
      <c r="FMN32"/>
      <c r="FMO32"/>
      <c r="FMP32"/>
      <c r="FMQ32"/>
      <c r="FMR32"/>
      <c r="FMS32"/>
      <c r="FMT32"/>
      <c r="FMU32"/>
      <c r="FMV32"/>
      <c r="FMW32"/>
      <c r="FMX32"/>
      <c r="FMY32"/>
      <c r="FMZ32"/>
      <c r="FNA32"/>
      <c r="FNB32"/>
      <c r="FNC32"/>
      <c r="FND32"/>
      <c r="FNE32"/>
      <c r="FNF32"/>
      <c r="FNG32"/>
      <c r="FNH32"/>
      <c r="FNI32"/>
      <c r="FNJ32"/>
      <c r="FNK32"/>
      <c r="FNL32"/>
      <c r="FNM32"/>
      <c r="FNN32"/>
      <c r="FNO32"/>
      <c r="FNP32"/>
      <c r="FNQ32"/>
      <c r="FNR32"/>
      <c r="FNS32"/>
      <c r="FNT32"/>
      <c r="FNU32"/>
      <c r="FNV32"/>
      <c r="FNW32"/>
      <c r="FNX32"/>
      <c r="FNY32"/>
      <c r="FNZ32"/>
      <c r="FOA32"/>
      <c r="FOB32"/>
      <c r="FOC32"/>
      <c r="FOD32"/>
      <c r="FOE32"/>
      <c r="FOF32"/>
      <c r="FOG32"/>
      <c r="FOH32"/>
      <c r="FOI32"/>
      <c r="FOJ32"/>
      <c r="FOK32"/>
      <c r="FOL32"/>
      <c r="FOM32"/>
      <c r="FON32"/>
      <c r="FOO32"/>
      <c r="FOP32"/>
      <c r="FOQ32"/>
      <c r="FOR32"/>
      <c r="FOS32"/>
      <c r="FOT32"/>
      <c r="FOU32"/>
      <c r="FOV32"/>
      <c r="FOW32"/>
      <c r="FOX32"/>
      <c r="FOY32"/>
      <c r="FOZ32"/>
      <c r="FPA32"/>
      <c r="FPB32"/>
      <c r="FPC32"/>
      <c r="FPD32"/>
      <c r="FPE32"/>
      <c r="FPF32"/>
      <c r="FPG32"/>
      <c r="FPH32"/>
      <c r="FPI32"/>
      <c r="FPJ32"/>
      <c r="FPK32"/>
      <c r="FPL32"/>
      <c r="FPM32"/>
      <c r="FPN32"/>
      <c r="FPO32"/>
      <c r="FPP32"/>
      <c r="FPQ32"/>
      <c r="FPR32"/>
      <c r="FPS32"/>
      <c r="FPT32"/>
      <c r="FPU32"/>
      <c r="FPV32"/>
      <c r="FPW32"/>
      <c r="FPX32"/>
      <c r="FPY32"/>
      <c r="FPZ32"/>
      <c r="FQA32"/>
      <c r="FQB32"/>
      <c r="FQC32"/>
      <c r="FQD32"/>
      <c r="FQE32"/>
      <c r="FQF32"/>
      <c r="FQG32"/>
      <c r="FQH32"/>
      <c r="FQI32"/>
      <c r="FQJ32"/>
      <c r="FQK32"/>
      <c r="FQL32"/>
      <c r="FQM32"/>
      <c r="FQN32"/>
      <c r="FQO32"/>
      <c r="FQP32"/>
      <c r="FQQ32"/>
      <c r="FQR32"/>
      <c r="FQS32"/>
      <c r="FQT32"/>
      <c r="FQU32"/>
      <c r="FQV32"/>
      <c r="FQW32"/>
      <c r="FQX32"/>
      <c r="FQY32"/>
      <c r="FQZ32"/>
      <c r="FRA32"/>
      <c r="FRB32"/>
      <c r="FRC32"/>
      <c r="FRD32"/>
      <c r="FRE32"/>
      <c r="FRF32"/>
      <c r="FRG32"/>
      <c r="FRH32"/>
      <c r="FRI32"/>
      <c r="FRJ32"/>
      <c r="FRK32"/>
      <c r="FRL32"/>
      <c r="FRM32"/>
      <c r="FRN32"/>
      <c r="FRO32"/>
      <c r="FRP32"/>
      <c r="FRQ32"/>
      <c r="FRR32"/>
      <c r="FRS32"/>
      <c r="FRT32"/>
      <c r="FRU32"/>
      <c r="FRV32"/>
      <c r="FRW32"/>
      <c r="FRX32"/>
      <c r="FRY32"/>
      <c r="FRZ32"/>
      <c r="FSA32"/>
      <c r="FSB32"/>
      <c r="FSC32"/>
      <c r="FSD32"/>
      <c r="FSE32"/>
      <c r="FSF32"/>
      <c r="FSG32"/>
      <c r="FSH32"/>
      <c r="FSI32"/>
      <c r="FSJ32"/>
      <c r="FSK32"/>
      <c r="FSL32"/>
      <c r="FSM32"/>
      <c r="FSN32"/>
      <c r="FSO32"/>
      <c r="FSP32"/>
      <c r="FSQ32"/>
      <c r="FSR32"/>
      <c r="FSS32"/>
      <c r="FST32"/>
      <c r="FSU32"/>
      <c r="FSV32"/>
      <c r="FSW32"/>
      <c r="FSX32"/>
      <c r="FSY32"/>
      <c r="FSZ32"/>
      <c r="FTA32"/>
      <c r="FTB32"/>
      <c r="FTC32"/>
      <c r="FTD32"/>
      <c r="FTE32"/>
      <c r="FTF32"/>
      <c r="FTG32"/>
      <c r="FTH32"/>
      <c r="FTI32"/>
      <c r="FTJ32"/>
      <c r="FTK32"/>
      <c r="FTL32"/>
      <c r="FTM32"/>
      <c r="FTN32"/>
      <c r="FTO32"/>
      <c r="FTP32"/>
      <c r="FTQ32"/>
      <c r="FTR32"/>
      <c r="FTS32"/>
      <c r="FTT32"/>
      <c r="FTU32"/>
      <c r="FTV32"/>
      <c r="FTW32"/>
      <c r="FTX32"/>
      <c r="FTY32"/>
      <c r="FTZ32"/>
      <c r="FUA32"/>
      <c r="FUB32"/>
      <c r="FUC32"/>
      <c r="FUD32"/>
      <c r="FUE32"/>
      <c r="FUF32"/>
      <c r="FUG32"/>
      <c r="FUH32"/>
      <c r="FUI32"/>
      <c r="FUJ32"/>
      <c r="FUK32"/>
      <c r="FUL32"/>
      <c r="FUM32"/>
      <c r="FUN32"/>
      <c r="FUO32"/>
      <c r="FUP32"/>
      <c r="FUQ32"/>
      <c r="FUR32"/>
      <c r="FUS32"/>
      <c r="FUT32"/>
      <c r="FUU32"/>
      <c r="FUV32"/>
      <c r="FUW32"/>
      <c r="FUX32"/>
      <c r="FUY32"/>
      <c r="FUZ32"/>
      <c r="FVA32"/>
      <c r="FVB32"/>
      <c r="FVC32"/>
      <c r="FVD32"/>
      <c r="FVE32"/>
      <c r="FVF32"/>
      <c r="FVG32"/>
      <c r="FVH32"/>
      <c r="FVI32"/>
      <c r="FVJ32"/>
      <c r="FVK32"/>
      <c r="FVL32"/>
      <c r="FVM32"/>
      <c r="FVN32"/>
      <c r="FVO32"/>
      <c r="FVP32"/>
      <c r="FVQ32"/>
      <c r="FVR32"/>
      <c r="FVS32"/>
      <c r="FVT32"/>
      <c r="FVU32"/>
      <c r="FVV32"/>
      <c r="FVW32"/>
      <c r="FVX32"/>
      <c r="FVY32"/>
      <c r="FVZ32"/>
      <c r="FWA32"/>
      <c r="FWB32"/>
      <c r="FWC32"/>
      <c r="FWD32"/>
      <c r="FWE32"/>
      <c r="FWF32"/>
      <c r="FWG32"/>
      <c r="FWH32"/>
      <c r="FWI32"/>
      <c r="FWJ32"/>
      <c r="FWK32"/>
      <c r="FWL32"/>
      <c r="FWM32"/>
      <c r="FWN32"/>
      <c r="FWO32"/>
      <c r="FWP32"/>
      <c r="FWQ32"/>
      <c r="FWR32"/>
      <c r="FWS32"/>
      <c r="FWT32"/>
      <c r="FWU32"/>
      <c r="FWV32"/>
      <c r="FWW32"/>
      <c r="FWX32"/>
      <c r="FWY32"/>
      <c r="FWZ32"/>
      <c r="FXA32"/>
      <c r="FXB32"/>
      <c r="FXC32"/>
      <c r="FXD32"/>
      <c r="FXE32"/>
      <c r="FXF32"/>
      <c r="FXG32"/>
      <c r="FXH32"/>
      <c r="FXI32"/>
      <c r="FXJ32"/>
      <c r="FXK32"/>
      <c r="FXL32"/>
      <c r="FXM32"/>
      <c r="FXN32"/>
      <c r="FXO32"/>
      <c r="FXP32"/>
      <c r="FXQ32"/>
      <c r="FXR32"/>
      <c r="FXS32"/>
      <c r="FXT32"/>
      <c r="FXU32"/>
      <c r="FXV32"/>
      <c r="FXW32"/>
      <c r="FXX32"/>
      <c r="FXY32"/>
      <c r="FXZ32"/>
      <c r="FYA32"/>
      <c r="FYB32"/>
      <c r="FYC32"/>
      <c r="FYD32"/>
      <c r="FYE32"/>
      <c r="FYF32"/>
      <c r="FYG32"/>
      <c r="FYH32"/>
      <c r="FYI32"/>
      <c r="FYJ32"/>
      <c r="FYK32"/>
      <c r="FYL32"/>
      <c r="FYM32"/>
      <c r="FYN32"/>
      <c r="FYO32"/>
      <c r="FYP32"/>
      <c r="FYQ32"/>
      <c r="FYR32"/>
      <c r="FYS32"/>
      <c r="FYT32"/>
      <c r="FYU32"/>
      <c r="FYV32"/>
      <c r="FYW32"/>
      <c r="FYX32"/>
      <c r="FYY32"/>
      <c r="FYZ32"/>
      <c r="FZA32"/>
      <c r="FZB32"/>
      <c r="FZC32"/>
      <c r="FZD32"/>
      <c r="FZE32"/>
      <c r="FZF32"/>
      <c r="FZG32"/>
      <c r="FZH32"/>
      <c r="FZI32"/>
      <c r="FZJ32"/>
      <c r="FZK32"/>
      <c r="FZL32"/>
      <c r="FZM32"/>
      <c r="FZN32"/>
      <c r="FZO32"/>
      <c r="FZP32"/>
      <c r="FZQ32"/>
      <c r="FZR32"/>
      <c r="FZS32"/>
      <c r="FZT32"/>
      <c r="FZU32"/>
      <c r="FZV32"/>
      <c r="FZW32"/>
      <c r="FZX32"/>
      <c r="FZY32"/>
      <c r="FZZ32"/>
      <c r="GAA32"/>
      <c r="GAB32"/>
      <c r="GAC32"/>
      <c r="GAD32"/>
      <c r="GAE32"/>
      <c r="GAF32"/>
      <c r="GAG32"/>
      <c r="GAH32"/>
      <c r="GAI32"/>
      <c r="GAJ32"/>
      <c r="GAK32"/>
      <c r="GAL32"/>
      <c r="GAM32"/>
      <c r="GAN32"/>
      <c r="GAO32"/>
      <c r="GAP32"/>
      <c r="GAQ32"/>
      <c r="GAR32"/>
      <c r="GAS32"/>
      <c r="GAT32"/>
      <c r="GAU32"/>
      <c r="GAV32"/>
      <c r="GAW32"/>
      <c r="GAX32"/>
      <c r="GAY32"/>
      <c r="GAZ32"/>
      <c r="GBA32"/>
      <c r="GBB32"/>
      <c r="GBC32"/>
      <c r="GBD32"/>
      <c r="GBE32"/>
      <c r="GBF32"/>
      <c r="GBG32"/>
      <c r="GBH32"/>
      <c r="GBI32"/>
      <c r="GBJ32"/>
      <c r="GBK32"/>
      <c r="GBL32"/>
      <c r="GBM32"/>
      <c r="GBN32"/>
      <c r="GBO32"/>
      <c r="GBP32"/>
      <c r="GBQ32"/>
      <c r="GBR32"/>
      <c r="GBS32"/>
      <c r="GBT32"/>
      <c r="GBU32"/>
      <c r="GBV32"/>
      <c r="GBW32"/>
      <c r="GBX32"/>
      <c r="GBY32"/>
      <c r="GBZ32"/>
      <c r="GCA32"/>
      <c r="GCB32"/>
      <c r="GCC32"/>
      <c r="GCD32"/>
      <c r="GCE32"/>
      <c r="GCF32"/>
      <c r="GCG32"/>
      <c r="GCH32"/>
      <c r="GCI32"/>
      <c r="GCJ32"/>
      <c r="GCK32"/>
      <c r="GCL32"/>
      <c r="GCM32"/>
      <c r="GCN32"/>
      <c r="GCO32"/>
      <c r="GCP32"/>
      <c r="GCQ32"/>
      <c r="GCR32"/>
      <c r="GCS32"/>
      <c r="GCT32"/>
      <c r="GCU32"/>
      <c r="GCV32"/>
      <c r="GCW32"/>
      <c r="GCX32"/>
      <c r="GCY32"/>
      <c r="GCZ32"/>
      <c r="GDA32"/>
      <c r="GDB32"/>
      <c r="GDC32"/>
      <c r="GDD32"/>
      <c r="GDE32"/>
      <c r="GDF32"/>
      <c r="GDG32"/>
      <c r="GDH32"/>
      <c r="GDI32"/>
      <c r="GDJ32"/>
      <c r="GDK32"/>
      <c r="GDL32"/>
      <c r="GDM32"/>
      <c r="GDN32"/>
      <c r="GDO32"/>
      <c r="GDP32"/>
      <c r="GDQ32"/>
      <c r="GDR32"/>
      <c r="GDS32"/>
      <c r="GDT32"/>
      <c r="GDU32"/>
      <c r="GDV32"/>
      <c r="GDW32"/>
      <c r="GDX32"/>
      <c r="GDY32"/>
      <c r="GDZ32"/>
      <c r="GEA32"/>
      <c r="GEB32"/>
      <c r="GEC32"/>
      <c r="GED32"/>
      <c r="GEE32"/>
      <c r="GEF32"/>
      <c r="GEG32"/>
      <c r="GEH32"/>
      <c r="GEI32"/>
      <c r="GEJ32"/>
      <c r="GEK32"/>
      <c r="GEL32"/>
      <c r="GEM32"/>
      <c r="GEN32"/>
      <c r="GEO32"/>
      <c r="GEP32"/>
      <c r="GEQ32"/>
      <c r="GER32"/>
      <c r="GES32"/>
      <c r="GET32"/>
      <c r="GEU32"/>
      <c r="GEV32"/>
      <c r="GEW32"/>
      <c r="GEX32"/>
      <c r="GEY32"/>
      <c r="GEZ32"/>
      <c r="GFA32"/>
      <c r="GFB32"/>
      <c r="GFC32"/>
      <c r="GFD32"/>
      <c r="GFE32"/>
      <c r="GFF32"/>
      <c r="GFG32"/>
      <c r="GFH32"/>
      <c r="GFI32"/>
      <c r="GFJ32"/>
      <c r="GFK32"/>
      <c r="GFL32"/>
      <c r="GFM32"/>
      <c r="GFN32"/>
      <c r="GFO32"/>
      <c r="GFP32"/>
      <c r="GFQ32"/>
      <c r="GFR32"/>
      <c r="GFS32"/>
      <c r="GFT32"/>
      <c r="GFU32"/>
      <c r="GFV32"/>
      <c r="GFW32"/>
      <c r="GFX32"/>
      <c r="GFY32"/>
      <c r="GFZ32"/>
      <c r="GGA32"/>
      <c r="GGB32"/>
      <c r="GGC32"/>
      <c r="GGD32"/>
      <c r="GGE32"/>
      <c r="GGF32"/>
      <c r="GGG32"/>
      <c r="GGH32"/>
      <c r="GGI32"/>
      <c r="GGJ32"/>
      <c r="GGK32"/>
      <c r="GGL32"/>
      <c r="GGM32"/>
      <c r="GGN32"/>
      <c r="GGO32"/>
      <c r="GGP32"/>
      <c r="GGQ32"/>
      <c r="GGR32"/>
      <c r="GGS32"/>
      <c r="GGT32"/>
      <c r="GGU32"/>
      <c r="GGV32"/>
      <c r="GGW32"/>
      <c r="GGX32"/>
      <c r="GGY32"/>
      <c r="GGZ32"/>
      <c r="GHA32"/>
      <c r="GHB32"/>
      <c r="GHC32"/>
      <c r="GHD32"/>
      <c r="GHE32"/>
      <c r="GHF32"/>
      <c r="GHG32"/>
      <c r="GHH32"/>
      <c r="GHI32"/>
      <c r="GHJ32"/>
      <c r="GHK32"/>
      <c r="GHL32"/>
      <c r="GHM32"/>
      <c r="GHN32"/>
      <c r="GHO32"/>
      <c r="GHP32"/>
      <c r="GHQ32"/>
      <c r="GHR32"/>
      <c r="GHS32"/>
      <c r="GHT32"/>
      <c r="GHU32"/>
      <c r="GHV32"/>
      <c r="GHW32"/>
      <c r="GHX32"/>
      <c r="GHY32"/>
      <c r="GHZ32"/>
      <c r="GIA32"/>
      <c r="GIB32"/>
      <c r="GIC32"/>
      <c r="GID32"/>
      <c r="GIE32"/>
      <c r="GIF32"/>
      <c r="GIG32"/>
      <c r="GIH32"/>
      <c r="GII32"/>
      <c r="GIJ32"/>
      <c r="GIK32"/>
      <c r="GIL32"/>
      <c r="GIM32"/>
      <c r="GIN32"/>
      <c r="GIO32"/>
      <c r="GIP32"/>
      <c r="GIQ32"/>
      <c r="GIR32"/>
      <c r="GIS32"/>
      <c r="GIT32"/>
      <c r="GIU32"/>
      <c r="GIV32"/>
      <c r="GIW32"/>
      <c r="GIX32"/>
      <c r="GIY32"/>
      <c r="GIZ32"/>
      <c r="GJA32"/>
      <c r="GJB32"/>
      <c r="GJC32"/>
      <c r="GJD32"/>
      <c r="GJE32"/>
      <c r="GJF32"/>
      <c r="GJG32"/>
      <c r="GJH32"/>
      <c r="GJI32"/>
      <c r="GJJ32"/>
      <c r="GJK32"/>
      <c r="GJL32"/>
      <c r="GJM32"/>
      <c r="GJN32"/>
      <c r="GJO32"/>
      <c r="GJP32"/>
      <c r="GJQ32"/>
      <c r="GJR32"/>
      <c r="GJS32"/>
      <c r="GJT32"/>
      <c r="GJU32"/>
      <c r="GJV32"/>
      <c r="GJW32"/>
      <c r="GJX32"/>
      <c r="GJY32"/>
      <c r="GJZ32"/>
      <c r="GKA32"/>
      <c r="GKB32"/>
      <c r="GKC32"/>
      <c r="GKD32"/>
      <c r="GKE32"/>
      <c r="GKF32"/>
      <c r="GKG32"/>
      <c r="GKH32"/>
      <c r="GKI32"/>
      <c r="GKJ32"/>
      <c r="GKK32"/>
      <c r="GKL32"/>
      <c r="GKM32"/>
      <c r="GKN32"/>
      <c r="GKO32"/>
      <c r="GKP32"/>
      <c r="GKQ32"/>
      <c r="GKR32"/>
      <c r="GKS32"/>
      <c r="GKT32"/>
      <c r="GKU32"/>
      <c r="GKV32"/>
      <c r="GKW32"/>
      <c r="GKX32"/>
      <c r="GKY32"/>
      <c r="GKZ32"/>
      <c r="GLA32"/>
      <c r="GLB32"/>
      <c r="GLC32"/>
      <c r="GLD32"/>
      <c r="GLE32"/>
      <c r="GLF32"/>
      <c r="GLG32"/>
      <c r="GLH32"/>
      <c r="GLI32"/>
      <c r="GLJ32"/>
      <c r="GLK32"/>
      <c r="GLL32"/>
      <c r="GLM32"/>
      <c r="GLN32"/>
      <c r="GLO32"/>
      <c r="GLP32"/>
      <c r="GLQ32"/>
      <c r="GLR32"/>
      <c r="GLS32"/>
      <c r="GLT32"/>
      <c r="GLU32"/>
      <c r="GLV32"/>
      <c r="GLW32"/>
      <c r="GLX32"/>
      <c r="GLY32"/>
      <c r="GLZ32"/>
      <c r="GMA32"/>
      <c r="GMB32"/>
      <c r="GMC32"/>
      <c r="GMD32"/>
      <c r="GME32"/>
      <c r="GMF32"/>
      <c r="GMG32"/>
      <c r="GMH32"/>
      <c r="GMI32"/>
      <c r="GMJ32"/>
      <c r="GMK32"/>
      <c r="GML32"/>
      <c r="GMM32"/>
      <c r="GMN32"/>
      <c r="GMO32"/>
      <c r="GMP32"/>
      <c r="GMQ32"/>
      <c r="GMR32"/>
      <c r="GMS32"/>
      <c r="GMT32"/>
      <c r="GMU32"/>
      <c r="GMV32"/>
      <c r="GMW32"/>
      <c r="GMX32"/>
      <c r="GMY32"/>
      <c r="GMZ32"/>
      <c r="GNA32"/>
      <c r="GNB32"/>
      <c r="GNC32"/>
      <c r="GND32"/>
      <c r="GNE32"/>
      <c r="GNF32"/>
      <c r="GNG32"/>
      <c r="GNH32"/>
      <c r="GNI32"/>
      <c r="GNJ32"/>
      <c r="GNK32"/>
      <c r="GNL32"/>
      <c r="GNM32"/>
      <c r="GNN32"/>
      <c r="GNO32"/>
      <c r="GNP32"/>
      <c r="GNQ32"/>
      <c r="GNR32"/>
      <c r="GNS32"/>
      <c r="GNT32"/>
      <c r="GNU32"/>
      <c r="GNV32"/>
      <c r="GNW32"/>
      <c r="GNX32"/>
      <c r="GNY32"/>
      <c r="GNZ32"/>
      <c r="GOA32"/>
      <c r="GOB32"/>
      <c r="GOC32"/>
      <c r="GOD32"/>
      <c r="GOE32"/>
      <c r="GOF32"/>
      <c r="GOG32"/>
      <c r="GOH32"/>
      <c r="GOI32"/>
      <c r="GOJ32"/>
      <c r="GOK32"/>
      <c r="GOL32"/>
      <c r="GOM32"/>
      <c r="GON32"/>
      <c r="GOO32"/>
      <c r="GOP32"/>
      <c r="GOQ32"/>
      <c r="GOR32"/>
      <c r="GOS32"/>
      <c r="GOT32"/>
      <c r="GOU32"/>
      <c r="GOV32"/>
      <c r="GOW32"/>
      <c r="GOX32"/>
      <c r="GOY32"/>
      <c r="GOZ32"/>
      <c r="GPA32"/>
      <c r="GPB32"/>
      <c r="GPC32"/>
      <c r="GPD32"/>
      <c r="GPE32"/>
      <c r="GPF32"/>
      <c r="GPG32"/>
      <c r="GPH32"/>
      <c r="GPI32"/>
      <c r="GPJ32"/>
      <c r="GPK32"/>
      <c r="GPL32"/>
      <c r="GPM32"/>
      <c r="GPN32"/>
      <c r="GPO32"/>
      <c r="GPP32"/>
      <c r="GPQ32"/>
      <c r="GPR32"/>
      <c r="GPS32"/>
      <c r="GPT32"/>
      <c r="GPU32"/>
      <c r="GPV32"/>
      <c r="GPW32"/>
      <c r="GPX32"/>
      <c r="GPY32"/>
      <c r="GPZ32"/>
      <c r="GQA32"/>
      <c r="GQB32"/>
      <c r="GQC32"/>
      <c r="GQD32"/>
      <c r="GQE32"/>
      <c r="GQF32"/>
      <c r="GQG32"/>
      <c r="GQH32"/>
      <c r="GQI32"/>
      <c r="GQJ32"/>
      <c r="GQK32"/>
      <c r="GQL32"/>
      <c r="GQM32"/>
      <c r="GQN32"/>
      <c r="GQO32"/>
      <c r="GQP32"/>
      <c r="GQQ32"/>
      <c r="GQR32"/>
      <c r="GQS32"/>
      <c r="GQT32"/>
      <c r="GQU32"/>
      <c r="GQV32"/>
      <c r="GQW32"/>
      <c r="GQX32"/>
      <c r="GQY32"/>
      <c r="GQZ32"/>
      <c r="GRA32"/>
      <c r="GRB32"/>
      <c r="GRC32"/>
      <c r="GRD32"/>
      <c r="GRE32"/>
      <c r="GRF32"/>
      <c r="GRG32"/>
      <c r="GRH32"/>
      <c r="GRI32"/>
      <c r="GRJ32"/>
      <c r="GRK32"/>
      <c r="GRL32"/>
      <c r="GRM32"/>
      <c r="GRN32"/>
      <c r="GRO32"/>
      <c r="GRP32"/>
      <c r="GRQ32"/>
      <c r="GRR32"/>
      <c r="GRS32"/>
      <c r="GRT32"/>
      <c r="GRU32"/>
      <c r="GRV32"/>
      <c r="GRW32"/>
      <c r="GRX32"/>
      <c r="GRY32"/>
      <c r="GRZ32"/>
      <c r="GSA32"/>
      <c r="GSB32"/>
      <c r="GSC32"/>
      <c r="GSD32"/>
      <c r="GSE32"/>
      <c r="GSF32"/>
      <c r="GSG32"/>
      <c r="GSH32"/>
      <c r="GSI32"/>
      <c r="GSJ32"/>
      <c r="GSK32"/>
      <c r="GSL32"/>
      <c r="GSM32"/>
      <c r="GSN32"/>
      <c r="GSO32"/>
      <c r="GSP32"/>
      <c r="GSQ32"/>
      <c r="GSR32"/>
      <c r="GSS32"/>
      <c r="GST32"/>
      <c r="GSU32"/>
      <c r="GSV32"/>
      <c r="GSW32"/>
      <c r="GSX32"/>
      <c r="GSY32"/>
      <c r="GSZ32"/>
      <c r="GTA32"/>
      <c r="GTB32"/>
      <c r="GTC32"/>
      <c r="GTD32"/>
      <c r="GTE32"/>
      <c r="GTF32"/>
      <c r="GTG32"/>
      <c r="GTH32"/>
      <c r="GTI32"/>
      <c r="GTJ32"/>
      <c r="GTK32"/>
      <c r="GTL32"/>
      <c r="GTM32"/>
      <c r="GTN32"/>
      <c r="GTO32"/>
      <c r="GTP32"/>
      <c r="GTQ32"/>
      <c r="GTR32"/>
      <c r="GTS32"/>
      <c r="GTT32"/>
      <c r="GTU32"/>
      <c r="GTV32"/>
      <c r="GTW32"/>
      <c r="GTX32"/>
      <c r="GTY32"/>
      <c r="GTZ32"/>
      <c r="GUA32"/>
      <c r="GUB32"/>
      <c r="GUC32"/>
      <c r="GUD32"/>
      <c r="GUE32"/>
      <c r="GUF32"/>
      <c r="GUG32"/>
      <c r="GUH32"/>
      <c r="GUI32"/>
      <c r="GUJ32"/>
      <c r="GUK32"/>
      <c r="GUL32"/>
      <c r="GUM32"/>
      <c r="GUN32"/>
      <c r="GUO32"/>
      <c r="GUP32"/>
      <c r="GUQ32"/>
      <c r="GUR32"/>
      <c r="GUS32"/>
      <c r="GUT32"/>
      <c r="GUU32"/>
      <c r="GUV32"/>
      <c r="GUW32"/>
      <c r="GUX32"/>
      <c r="GUY32"/>
      <c r="GUZ32"/>
      <c r="GVA32"/>
      <c r="GVB32"/>
      <c r="GVC32"/>
      <c r="GVD32"/>
      <c r="GVE32"/>
      <c r="GVF32"/>
      <c r="GVG32"/>
      <c r="GVH32"/>
      <c r="GVI32"/>
      <c r="GVJ32"/>
      <c r="GVK32"/>
      <c r="GVL32"/>
      <c r="GVM32"/>
      <c r="GVN32"/>
      <c r="GVO32"/>
      <c r="GVP32"/>
      <c r="GVQ32"/>
      <c r="GVR32"/>
      <c r="GVS32"/>
      <c r="GVT32"/>
      <c r="GVU32"/>
      <c r="GVV32"/>
      <c r="GVW32"/>
      <c r="GVX32"/>
      <c r="GVY32"/>
      <c r="GVZ32"/>
      <c r="GWA32"/>
      <c r="GWB32"/>
      <c r="GWC32"/>
      <c r="GWD32"/>
      <c r="GWE32"/>
      <c r="GWF32"/>
      <c r="GWG32"/>
      <c r="GWH32"/>
      <c r="GWI32"/>
      <c r="GWJ32"/>
      <c r="GWK32"/>
      <c r="GWL32"/>
      <c r="GWM32"/>
      <c r="GWN32"/>
      <c r="GWO32"/>
      <c r="GWP32"/>
      <c r="GWQ32"/>
      <c r="GWR32"/>
      <c r="GWS32"/>
      <c r="GWT32"/>
      <c r="GWU32"/>
      <c r="GWV32"/>
      <c r="GWW32"/>
      <c r="GWX32"/>
      <c r="GWY32"/>
      <c r="GWZ32"/>
      <c r="GXA32"/>
      <c r="GXB32"/>
      <c r="GXC32"/>
      <c r="GXD32"/>
      <c r="GXE32"/>
      <c r="GXF32"/>
      <c r="GXG32"/>
      <c r="GXH32"/>
      <c r="GXI32"/>
      <c r="GXJ32"/>
      <c r="GXK32"/>
      <c r="GXL32"/>
      <c r="GXM32"/>
      <c r="GXN32"/>
      <c r="GXO32"/>
      <c r="GXP32"/>
      <c r="GXQ32"/>
      <c r="GXR32"/>
      <c r="GXS32"/>
      <c r="GXT32"/>
      <c r="GXU32"/>
      <c r="GXV32"/>
      <c r="GXW32"/>
      <c r="GXX32"/>
      <c r="GXY32"/>
      <c r="GXZ32"/>
      <c r="GYA32"/>
      <c r="GYB32"/>
      <c r="GYC32"/>
      <c r="GYD32"/>
      <c r="GYE32"/>
      <c r="GYF32"/>
      <c r="GYG32"/>
      <c r="GYH32"/>
      <c r="GYI32"/>
      <c r="GYJ32"/>
      <c r="GYK32"/>
      <c r="GYL32"/>
      <c r="GYM32"/>
      <c r="GYN32"/>
      <c r="GYO32"/>
      <c r="GYP32"/>
      <c r="GYQ32"/>
      <c r="GYR32"/>
      <c r="GYS32"/>
      <c r="GYT32"/>
      <c r="GYU32"/>
      <c r="GYV32"/>
      <c r="GYW32"/>
      <c r="GYX32"/>
      <c r="GYY32"/>
      <c r="GYZ32"/>
      <c r="GZA32"/>
      <c r="GZB32"/>
      <c r="GZC32"/>
      <c r="GZD32"/>
      <c r="GZE32"/>
      <c r="GZF32"/>
      <c r="GZG32"/>
      <c r="GZH32"/>
      <c r="GZI32"/>
      <c r="GZJ32"/>
      <c r="GZK32"/>
      <c r="GZL32"/>
      <c r="GZM32"/>
      <c r="GZN32"/>
      <c r="GZO32"/>
      <c r="GZP32"/>
      <c r="GZQ32"/>
      <c r="GZR32"/>
      <c r="GZS32"/>
      <c r="GZT32"/>
      <c r="GZU32"/>
      <c r="GZV32"/>
      <c r="GZW32"/>
      <c r="GZX32"/>
      <c r="GZY32"/>
      <c r="GZZ32"/>
      <c r="HAA32"/>
      <c r="HAB32"/>
      <c r="HAC32"/>
      <c r="HAD32"/>
      <c r="HAE32"/>
      <c r="HAF32"/>
      <c r="HAG32"/>
      <c r="HAH32"/>
      <c r="HAI32"/>
      <c r="HAJ32"/>
      <c r="HAK32"/>
      <c r="HAL32"/>
      <c r="HAM32"/>
      <c r="HAN32"/>
      <c r="HAO32"/>
      <c r="HAP32"/>
      <c r="HAQ32"/>
      <c r="HAR32"/>
      <c r="HAS32"/>
      <c r="HAT32"/>
      <c r="HAU32"/>
      <c r="HAV32"/>
      <c r="HAW32"/>
      <c r="HAX32"/>
      <c r="HAY32"/>
      <c r="HAZ32"/>
      <c r="HBA32"/>
      <c r="HBB32"/>
      <c r="HBC32"/>
      <c r="HBD32"/>
      <c r="HBE32"/>
      <c r="HBF32"/>
      <c r="HBG32"/>
      <c r="HBH32"/>
      <c r="HBI32"/>
      <c r="HBJ32"/>
      <c r="HBK32"/>
      <c r="HBL32"/>
      <c r="HBM32"/>
      <c r="HBN32"/>
      <c r="HBO32"/>
      <c r="HBP32"/>
      <c r="HBQ32"/>
      <c r="HBR32"/>
      <c r="HBS32"/>
      <c r="HBT32"/>
      <c r="HBU32"/>
      <c r="HBV32"/>
      <c r="HBW32"/>
      <c r="HBX32"/>
      <c r="HBY32"/>
      <c r="HBZ32"/>
      <c r="HCA32"/>
      <c r="HCB32"/>
      <c r="HCC32"/>
      <c r="HCD32"/>
      <c r="HCE32"/>
      <c r="HCF32"/>
      <c r="HCG32"/>
      <c r="HCH32"/>
      <c r="HCI32"/>
      <c r="HCJ32"/>
      <c r="HCK32"/>
      <c r="HCL32"/>
      <c r="HCM32"/>
      <c r="HCN32"/>
      <c r="HCO32"/>
      <c r="HCP32"/>
      <c r="HCQ32"/>
      <c r="HCR32"/>
      <c r="HCS32"/>
      <c r="HCT32"/>
      <c r="HCU32"/>
      <c r="HCV32"/>
      <c r="HCW32"/>
      <c r="HCX32"/>
      <c r="HCY32"/>
      <c r="HCZ32"/>
      <c r="HDA32"/>
      <c r="HDB32"/>
      <c r="HDC32"/>
      <c r="HDD32"/>
      <c r="HDE32"/>
      <c r="HDF32"/>
      <c r="HDG32"/>
      <c r="HDH32"/>
      <c r="HDI32"/>
      <c r="HDJ32"/>
      <c r="HDK32"/>
      <c r="HDL32"/>
      <c r="HDM32"/>
      <c r="HDN32"/>
      <c r="HDO32"/>
      <c r="HDP32"/>
      <c r="HDQ32"/>
      <c r="HDR32"/>
      <c r="HDS32"/>
      <c r="HDT32"/>
      <c r="HDU32"/>
      <c r="HDV32"/>
      <c r="HDW32"/>
      <c r="HDX32"/>
      <c r="HDY32"/>
      <c r="HDZ32"/>
      <c r="HEA32"/>
      <c r="HEB32"/>
      <c r="HEC32"/>
      <c r="HED32"/>
      <c r="HEE32"/>
      <c r="HEF32"/>
      <c r="HEG32"/>
      <c r="HEH32"/>
      <c r="HEI32"/>
      <c r="HEJ32"/>
      <c r="HEK32"/>
      <c r="HEL32"/>
      <c r="HEM32"/>
      <c r="HEN32"/>
      <c r="HEO32"/>
      <c r="HEP32"/>
      <c r="HEQ32"/>
      <c r="HER32"/>
      <c r="HES32"/>
      <c r="HET32"/>
      <c r="HEU32"/>
      <c r="HEV32"/>
      <c r="HEW32"/>
      <c r="HEX32"/>
      <c r="HEY32"/>
      <c r="HEZ32"/>
      <c r="HFA32"/>
      <c r="HFB32"/>
      <c r="HFC32"/>
      <c r="HFD32"/>
      <c r="HFE32"/>
      <c r="HFF32"/>
      <c r="HFG32"/>
      <c r="HFH32"/>
      <c r="HFI32"/>
      <c r="HFJ32"/>
      <c r="HFK32"/>
      <c r="HFL32"/>
      <c r="HFM32"/>
      <c r="HFN32"/>
      <c r="HFO32"/>
      <c r="HFP32"/>
      <c r="HFQ32"/>
      <c r="HFR32"/>
      <c r="HFS32"/>
      <c r="HFT32"/>
      <c r="HFU32"/>
      <c r="HFV32"/>
      <c r="HFW32"/>
      <c r="HFX32"/>
      <c r="HFY32"/>
      <c r="HFZ32"/>
      <c r="HGA32"/>
      <c r="HGB32"/>
      <c r="HGC32"/>
      <c r="HGD32"/>
      <c r="HGE32"/>
      <c r="HGF32"/>
      <c r="HGG32"/>
      <c r="HGH32"/>
      <c r="HGI32"/>
      <c r="HGJ32"/>
      <c r="HGK32"/>
      <c r="HGL32"/>
      <c r="HGM32"/>
      <c r="HGN32"/>
      <c r="HGO32"/>
      <c r="HGP32"/>
      <c r="HGQ32"/>
      <c r="HGR32"/>
      <c r="HGS32"/>
      <c r="HGT32"/>
      <c r="HGU32"/>
      <c r="HGV32"/>
      <c r="HGW32"/>
      <c r="HGX32"/>
      <c r="HGY32"/>
      <c r="HGZ32"/>
      <c r="HHA32"/>
      <c r="HHB32"/>
      <c r="HHC32"/>
      <c r="HHD32"/>
      <c r="HHE32"/>
      <c r="HHF32"/>
      <c r="HHG32"/>
      <c r="HHH32"/>
      <c r="HHI32"/>
      <c r="HHJ32"/>
      <c r="HHK32"/>
      <c r="HHL32"/>
      <c r="HHM32"/>
      <c r="HHN32"/>
      <c r="HHO32"/>
      <c r="HHP32"/>
      <c r="HHQ32"/>
      <c r="HHR32"/>
      <c r="HHS32"/>
      <c r="HHT32"/>
      <c r="HHU32"/>
      <c r="HHV32"/>
      <c r="HHW32"/>
      <c r="HHX32"/>
      <c r="HHY32"/>
      <c r="HHZ32"/>
      <c r="HIA32"/>
      <c r="HIB32"/>
      <c r="HIC32"/>
      <c r="HID32"/>
      <c r="HIE32"/>
      <c r="HIF32"/>
      <c r="HIG32"/>
      <c r="HIH32"/>
      <c r="HII32"/>
      <c r="HIJ32"/>
      <c r="HIK32"/>
      <c r="HIL32"/>
      <c r="HIM32"/>
      <c r="HIN32"/>
      <c r="HIO32"/>
      <c r="HIP32"/>
      <c r="HIQ32"/>
      <c r="HIR32"/>
      <c r="HIS32"/>
      <c r="HIT32"/>
      <c r="HIU32"/>
      <c r="HIV32"/>
      <c r="HIW32"/>
      <c r="HIX32"/>
      <c r="HIY32"/>
      <c r="HIZ32"/>
      <c r="HJA32"/>
      <c r="HJB32"/>
      <c r="HJC32"/>
      <c r="HJD32"/>
      <c r="HJE32"/>
      <c r="HJF32"/>
      <c r="HJG32"/>
      <c r="HJH32"/>
      <c r="HJI32"/>
      <c r="HJJ32"/>
      <c r="HJK32"/>
      <c r="HJL32"/>
      <c r="HJM32"/>
      <c r="HJN32"/>
      <c r="HJO32"/>
      <c r="HJP32"/>
      <c r="HJQ32"/>
      <c r="HJR32"/>
      <c r="HJS32"/>
      <c r="HJT32"/>
      <c r="HJU32"/>
      <c r="HJV32"/>
      <c r="HJW32"/>
      <c r="HJX32"/>
      <c r="HJY32"/>
      <c r="HJZ32"/>
      <c r="HKA32"/>
      <c r="HKB32"/>
      <c r="HKC32"/>
      <c r="HKD32"/>
      <c r="HKE32"/>
      <c r="HKF32"/>
      <c r="HKG32"/>
      <c r="HKH32"/>
      <c r="HKI32"/>
      <c r="HKJ32"/>
      <c r="HKK32"/>
      <c r="HKL32"/>
      <c r="HKM32"/>
      <c r="HKN32"/>
      <c r="HKO32"/>
      <c r="HKP32"/>
      <c r="HKQ32"/>
      <c r="HKR32"/>
      <c r="HKS32"/>
      <c r="HKT32"/>
      <c r="HKU32"/>
      <c r="HKV32"/>
      <c r="HKW32"/>
      <c r="HKX32"/>
      <c r="HKY32"/>
      <c r="HKZ32"/>
      <c r="HLA32"/>
      <c r="HLB32"/>
      <c r="HLC32"/>
      <c r="HLD32"/>
      <c r="HLE32"/>
      <c r="HLF32"/>
      <c r="HLG32"/>
      <c r="HLH32"/>
      <c r="HLI32"/>
      <c r="HLJ32"/>
      <c r="HLK32"/>
      <c r="HLL32"/>
      <c r="HLM32"/>
      <c r="HLN32"/>
      <c r="HLO32"/>
      <c r="HLP32"/>
      <c r="HLQ32"/>
      <c r="HLR32"/>
      <c r="HLS32"/>
      <c r="HLT32"/>
      <c r="HLU32"/>
      <c r="HLV32"/>
      <c r="HLW32"/>
      <c r="HLX32"/>
      <c r="HLY32"/>
      <c r="HLZ32"/>
      <c r="HMA32"/>
      <c r="HMB32"/>
      <c r="HMC32"/>
      <c r="HMD32"/>
      <c r="HME32"/>
      <c r="HMF32"/>
      <c r="HMG32"/>
      <c r="HMH32"/>
      <c r="HMI32"/>
      <c r="HMJ32"/>
      <c r="HMK32"/>
      <c r="HML32"/>
      <c r="HMM32"/>
      <c r="HMN32"/>
      <c r="HMO32"/>
      <c r="HMP32"/>
      <c r="HMQ32"/>
      <c r="HMR32"/>
      <c r="HMS32"/>
      <c r="HMT32"/>
      <c r="HMU32"/>
      <c r="HMV32"/>
      <c r="HMW32"/>
      <c r="HMX32"/>
      <c r="HMY32"/>
      <c r="HMZ32"/>
      <c r="HNA32"/>
      <c r="HNB32"/>
      <c r="HNC32"/>
      <c r="HND32"/>
      <c r="HNE32"/>
      <c r="HNF32"/>
      <c r="HNG32"/>
      <c r="HNH32"/>
      <c r="HNI32"/>
      <c r="HNJ32"/>
      <c r="HNK32"/>
      <c r="HNL32"/>
      <c r="HNM32"/>
      <c r="HNN32"/>
      <c r="HNO32"/>
      <c r="HNP32"/>
      <c r="HNQ32"/>
      <c r="HNR32"/>
      <c r="HNS32"/>
      <c r="HNT32"/>
      <c r="HNU32"/>
      <c r="HNV32"/>
      <c r="HNW32"/>
      <c r="HNX32"/>
      <c r="HNY32"/>
      <c r="HNZ32"/>
      <c r="HOA32"/>
      <c r="HOB32"/>
      <c r="HOC32"/>
      <c r="HOD32"/>
      <c r="HOE32"/>
      <c r="HOF32"/>
      <c r="HOG32"/>
      <c r="HOH32"/>
      <c r="HOI32"/>
      <c r="HOJ32"/>
      <c r="HOK32"/>
      <c r="HOL32"/>
      <c r="HOM32"/>
      <c r="HON32"/>
      <c r="HOO32"/>
      <c r="HOP32"/>
      <c r="HOQ32"/>
      <c r="HOR32"/>
      <c r="HOS32"/>
      <c r="HOT32"/>
      <c r="HOU32"/>
      <c r="HOV32"/>
      <c r="HOW32"/>
      <c r="HOX32"/>
      <c r="HOY32"/>
      <c r="HOZ32"/>
      <c r="HPA32"/>
      <c r="HPB32"/>
      <c r="HPC32"/>
      <c r="HPD32"/>
      <c r="HPE32"/>
      <c r="HPF32"/>
      <c r="HPG32"/>
      <c r="HPH32"/>
      <c r="HPI32"/>
      <c r="HPJ32"/>
      <c r="HPK32"/>
      <c r="HPL32"/>
      <c r="HPM32"/>
      <c r="HPN32"/>
      <c r="HPO32"/>
      <c r="HPP32"/>
      <c r="HPQ32"/>
      <c r="HPR32"/>
      <c r="HPS32"/>
      <c r="HPT32"/>
      <c r="HPU32"/>
      <c r="HPV32"/>
      <c r="HPW32"/>
      <c r="HPX32"/>
      <c r="HPY32"/>
      <c r="HPZ32"/>
      <c r="HQA32"/>
      <c r="HQB32"/>
      <c r="HQC32"/>
      <c r="HQD32"/>
      <c r="HQE32"/>
      <c r="HQF32"/>
      <c r="HQG32"/>
      <c r="HQH32"/>
      <c r="HQI32"/>
      <c r="HQJ32"/>
      <c r="HQK32"/>
      <c r="HQL32"/>
      <c r="HQM32"/>
      <c r="HQN32"/>
      <c r="HQO32"/>
      <c r="HQP32"/>
      <c r="HQQ32"/>
      <c r="HQR32"/>
      <c r="HQS32"/>
      <c r="HQT32"/>
      <c r="HQU32"/>
      <c r="HQV32"/>
      <c r="HQW32"/>
      <c r="HQX32"/>
      <c r="HQY32"/>
      <c r="HQZ32"/>
      <c r="HRA32"/>
      <c r="HRB32"/>
      <c r="HRC32"/>
      <c r="HRD32"/>
      <c r="HRE32"/>
      <c r="HRF32"/>
      <c r="HRG32"/>
      <c r="HRH32"/>
      <c r="HRI32"/>
      <c r="HRJ32"/>
      <c r="HRK32"/>
      <c r="HRL32"/>
      <c r="HRM32"/>
      <c r="HRN32"/>
      <c r="HRO32"/>
      <c r="HRP32"/>
      <c r="HRQ32"/>
      <c r="HRR32"/>
      <c r="HRS32"/>
      <c r="HRT32"/>
      <c r="HRU32"/>
      <c r="HRV32"/>
      <c r="HRW32"/>
      <c r="HRX32"/>
      <c r="HRY32"/>
      <c r="HRZ32"/>
      <c r="HSA32"/>
      <c r="HSB32"/>
      <c r="HSC32"/>
      <c r="HSD32"/>
      <c r="HSE32"/>
      <c r="HSF32"/>
      <c r="HSG32"/>
      <c r="HSH32"/>
      <c r="HSI32"/>
      <c r="HSJ32"/>
      <c r="HSK32"/>
      <c r="HSL32"/>
      <c r="HSM32"/>
      <c r="HSN32"/>
      <c r="HSO32"/>
      <c r="HSP32"/>
      <c r="HSQ32"/>
      <c r="HSR32"/>
      <c r="HSS32"/>
      <c r="HST32"/>
      <c r="HSU32"/>
      <c r="HSV32"/>
      <c r="HSW32"/>
      <c r="HSX32"/>
      <c r="HSY32"/>
      <c r="HSZ32"/>
      <c r="HTA32"/>
      <c r="HTB32"/>
      <c r="HTC32"/>
      <c r="HTD32"/>
      <c r="HTE32"/>
      <c r="HTF32"/>
      <c r="HTG32"/>
      <c r="HTH32"/>
      <c r="HTI32"/>
      <c r="HTJ32"/>
      <c r="HTK32"/>
      <c r="HTL32"/>
      <c r="HTM32"/>
      <c r="HTN32"/>
      <c r="HTO32"/>
      <c r="HTP32"/>
      <c r="HTQ32"/>
      <c r="HTR32"/>
      <c r="HTS32"/>
      <c r="HTT32"/>
      <c r="HTU32"/>
      <c r="HTV32"/>
      <c r="HTW32"/>
      <c r="HTX32"/>
      <c r="HTY32"/>
      <c r="HTZ32"/>
      <c r="HUA32"/>
      <c r="HUB32"/>
      <c r="HUC32"/>
      <c r="HUD32"/>
      <c r="HUE32"/>
      <c r="HUF32"/>
      <c r="HUG32"/>
      <c r="HUH32"/>
      <c r="HUI32"/>
      <c r="HUJ32"/>
      <c r="HUK32"/>
      <c r="HUL32"/>
      <c r="HUM32"/>
      <c r="HUN32"/>
      <c r="HUO32"/>
      <c r="HUP32"/>
      <c r="HUQ32"/>
      <c r="HUR32"/>
      <c r="HUS32"/>
      <c r="HUT32"/>
      <c r="HUU32"/>
      <c r="HUV32"/>
      <c r="HUW32"/>
      <c r="HUX32"/>
      <c r="HUY32"/>
      <c r="HUZ32"/>
      <c r="HVA32"/>
      <c r="HVB32"/>
      <c r="HVC32"/>
      <c r="HVD32"/>
      <c r="HVE32"/>
      <c r="HVF32"/>
      <c r="HVG32"/>
      <c r="HVH32"/>
      <c r="HVI32"/>
      <c r="HVJ32"/>
      <c r="HVK32"/>
      <c r="HVL32"/>
      <c r="HVM32"/>
      <c r="HVN32"/>
      <c r="HVO32"/>
      <c r="HVP32"/>
      <c r="HVQ32"/>
      <c r="HVR32"/>
      <c r="HVS32"/>
      <c r="HVT32"/>
      <c r="HVU32"/>
      <c r="HVV32"/>
      <c r="HVW32"/>
      <c r="HVX32"/>
      <c r="HVY32"/>
      <c r="HVZ32"/>
      <c r="HWA32"/>
      <c r="HWB32"/>
      <c r="HWC32"/>
      <c r="HWD32"/>
      <c r="HWE32"/>
      <c r="HWF32"/>
      <c r="HWG32"/>
      <c r="HWH32"/>
      <c r="HWI32"/>
      <c r="HWJ32"/>
      <c r="HWK32"/>
      <c r="HWL32"/>
      <c r="HWM32"/>
      <c r="HWN32"/>
      <c r="HWO32"/>
      <c r="HWP32"/>
      <c r="HWQ32"/>
      <c r="HWR32"/>
      <c r="HWS32"/>
      <c r="HWT32"/>
      <c r="HWU32"/>
      <c r="HWV32"/>
      <c r="HWW32"/>
      <c r="HWX32"/>
      <c r="HWY32"/>
      <c r="HWZ32"/>
      <c r="HXA32"/>
      <c r="HXB32"/>
      <c r="HXC32"/>
      <c r="HXD32"/>
      <c r="HXE32"/>
      <c r="HXF32"/>
      <c r="HXG32"/>
      <c r="HXH32"/>
      <c r="HXI32"/>
      <c r="HXJ32"/>
      <c r="HXK32"/>
      <c r="HXL32"/>
      <c r="HXM32"/>
      <c r="HXN32"/>
      <c r="HXO32"/>
      <c r="HXP32"/>
      <c r="HXQ32"/>
      <c r="HXR32"/>
      <c r="HXS32"/>
      <c r="HXT32"/>
      <c r="HXU32"/>
      <c r="HXV32"/>
      <c r="HXW32"/>
      <c r="HXX32"/>
      <c r="HXY32"/>
      <c r="HXZ32"/>
      <c r="HYA32"/>
      <c r="HYB32"/>
      <c r="HYC32"/>
      <c r="HYD32"/>
      <c r="HYE32"/>
      <c r="HYF32"/>
      <c r="HYG32"/>
      <c r="HYH32"/>
      <c r="HYI32"/>
      <c r="HYJ32"/>
      <c r="HYK32"/>
      <c r="HYL32"/>
      <c r="HYM32"/>
      <c r="HYN32"/>
      <c r="HYO32"/>
      <c r="HYP32"/>
      <c r="HYQ32"/>
      <c r="HYR32"/>
      <c r="HYS32"/>
      <c r="HYT32"/>
      <c r="HYU32"/>
      <c r="HYV32"/>
      <c r="HYW32"/>
      <c r="HYX32"/>
      <c r="HYY32"/>
      <c r="HYZ32"/>
      <c r="HZA32"/>
      <c r="HZB32"/>
      <c r="HZC32"/>
      <c r="HZD32"/>
      <c r="HZE32"/>
      <c r="HZF32"/>
      <c r="HZG32"/>
      <c r="HZH32"/>
      <c r="HZI32"/>
      <c r="HZJ32"/>
      <c r="HZK32"/>
      <c r="HZL32"/>
      <c r="HZM32"/>
      <c r="HZN32"/>
      <c r="HZO32"/>
      <c r="HZP32"/>
      <c r="HZQ32"/>
      <c r="HZR32"/>
      <c r="HZS32"/>
      <c r="HZT32"/>
      <c r="HZU32"/>
      <c r="HZV32"/>
      <c r="HZW32"/>
      <c r="HZX32"/>
      <c r="HZY32"/>
      <c r="HZZ32"/>
      <c r="IAA32"/>
      <c r="IAB32"/>
      <c r="IAC32"/>
      <c r="IAD32"/>
      <c r="IAE32"/>
      <c r="IAF32"/>
      <c r="IAG32"/>
      <c r="IAH32"/>
      <c r="IAI32"/>
      <c r="IAJ32"/>
      <c r="IAK32"/>
      <c r="IAL32"/>
      <c r="IAM32"/>
      <c r="IAN32"/>
      <c r="IAO32"/>
      <c r="IAP32"/>
      <c r="IAQ32"/>
      <c r="IAR32"/>
      <c r="IAS32"/>
      <c r="IAT32"/>
      <c r="IAU32"/>
      <c r="IAV32"/>
      <c r="IAW32"/>
      <c r="IAX32"/>
      <c r="IAY32"/>
      <c r="IAZ32"/>
      <c r="IBA32"/>
      <c r="IBB32"/>
      <c r="IBC32"/>
      <c r="IBD32"/>
      <c r="IBE32"/>
      <c r="IBF32"/>
      <c r="IBG32"/>
      <c r="IBH32"/>
      <c r="IBI32"/>
      <c r="IBJ32"/>
      <c r="IBK32"/>
      <c r="IBL32"/>
      <c r="IBM32"/>
      <c r="IBN32"/>
      <c r="IBO32"/>
      <c r="IBP32"/>
      <c r="IBQ32"/>
      <c r="IBR32"/>
      <c r="IBS32"/>
      <c r="IBT32"/>
      <c r="IBU32"/>
      <c r="IBV32"/>
      <c r="IBW32"/>
      <c r="IBX32"/>
      <c r="IBY32"/>
      <c r="IBZ32"/>
      <c r="ICA32"/>
      <c r="ICB32"/>
      <c r="ICC32"/>
      <c r="ICD32"/>
      <c r="ICE32"/>
      <c r="ICF32"/>
      <c r="ICG32"/>
      <c r="ICH32"/>
      <c r="ICI32"/>
      <c r="ICJ32"/>
      <c r="ICK32"/>
      <c r="ICL32"/>
      <c r="ICM32"/>
      <c r="ICN32"/>
      <c r="ICO32"/>
      <c r="ICP32"/>
      <c r="ICQ32"/>
      <c r="ICR32"/>
      <c r="ICS32"/>
      <c r="ICT32"/>
      <c r="ICU32"/>
      <c r="ICV32"/>
      <c r="ICW32"/>
      <c r="ICX32"/>
      <c r="ICY32"/>
      <c r="ICZ32"/>
      <c r="IDA32"/>
      <c r="IDB32"/>
      <c r="IDC32"/>
      <c r="IDD32"/>
      <c r="IDE32"/>
      <c r="IDF32"/>
      <c r="IDG32"/>
      <c r="IDH32"/>
      <c r="IDI32"/>
      <c r="IDJ32"/>
      <c r="IDK32"/>
      <c r="IDL32"/>
      <c r="IDM32"/>
      <c r="IDN32"/>
      <c r="IDO32"/>
      <c r="IDP32"/>
      <c r="IDQ32"/>
      <c r="IDR32"/>
      <c r="IDS32"/>
      <c r="IDT32"/>
      <c r="IDU32"/>
      <c r="IDV32"/>
      <c r="IDW32"/>
      <c r="IDX32"/>
      <c r="IDY32"/>
      <c r="IDZ32"/>
      <c r="IEA32"/>
      <c r="IEB32"/>
      <c r="IEC32"/>
      <c r="IED32"/>
      <c r="IEE32"/>
      <c r="IEF32"/>
      <c r="IEG32"/>
      <c r="IEH32"/>
      <c r="IEI32"/>
      <c r="IEJ32"/>
      <c r="IEK32"/>
      <c r="IEL32"/>
      <c r="IEM32"/>
      <c r="IEN32"/>
      <c r="IEO32"/>
      <c r="IEP32"/>
      <c r="IEQ32"/>
      <c r="IER32"/>
      <c r="IES32"/>
      <c r="IET32"/>
      <c r="IEU32"/>
      <c r="IEV32"/>
      <c r="IEW32"/>
      <c r="IEX32"/>
      <c r="IEY32"/>
      <c r="IEZ32"/>
      <c r="IFA32"/>
      <c r="IFB32"/>
      <c r="IFC32"/>
      <c r="IFD32"/>
      <c r="IFE32"/>
      <c r="IFF32"/>
      <c r="IFG32"/>
      <c r="IFH32"/>
      <c r="IFI32"/>
      <c r="IFJ32"/>
      <c r="IFK32"/>
      <c r="IFL32"/>
      <c r="IFM32"/>
      <c r="IFN32"/>
      <c r="IFO32"/>
      <c r="IFP32"/>
      <c r="IFQ32"/>
      <c r="IFR32"/>
      <c r="IFS32"/>
      <c r="IFT32"/>
      <c r="IFU32"/>
      <c r="IFV32"/>
      <c r="IFW32"/>
      <c r="IFX32"/>
      <c r="IFY32"/>
      <c r="IFZ32"/>
      <c r="IGA32"/>
      <c r="IGB32"/>
      <c r="IGC32"/>
      <c r="IGD32"/>
      <c r="IGE32"/>
      <c r="IGF32"/>
      <c r="IGG32"/>
      <c r="IGH32"/>
      <c r="IGI32"/>
      <c r="IGJ32"/>
      <c r="IGK32"/>
      <c r="IGL32"/>
      <c r="IGM32"/>
      <c r="IGN32"/>
      <c r="IGO32"/>
      <c r="IGP32"/>
      <c r="IGQ32"/>
      <c r="IGR32"/>
      <c r="IGS32"/>
      <c r="IGT32"/>
      <c r="IGU32"/>
      <c r="IGV32"/>
      <c r="IGW32"/>
      <c r="IGX32"/>
      <c r="IGY32"/>
      <c r="IGZ32"/>
      <c r="IHA32"/>
      <c r="IHB32"/>
      <c r="IHC32"/>
      <c r="IHD32"/>
      <c r="IHE32"/>
      <c r="IHF32"/>
      <c r="IHG32"/>
      <c r="IHH32"/>
      <c r="IHI32"/>
      <c r="IHJ32"/>
      <c r="IHK32"/>
      <c r="IHL32"/>
      <c r="IHM32"/>
      <c r="IHN32"/>
      <c r="IHO32"/>
      <c r="IHP32"/>
      <c r="IHQ32"/>
      <c r="IHR32"/>
      <c r="IHS32"/>
      <c r="IHT32"/>
      <c r="IHU32"/>
      <c r="IHV32"/>
      <c r="IHW32"/>
      <c r="IHX32"/>
      <c r="IHY32"/>
      <c r="IHZ32"/>
      <c r="IIA32"/>
      <c r="IIB32"/>
      <c r="IIC32"/>
      <c r="IID32"/>
      <c r="IIE32"/>
      <c r="IIF32"/>
      <c r="IIG32"/>
      <c r="IIH32"/>
      <c r="III32"/>
      <c r="IIJ32"/>
      <c r="IIK32"/>
      <c r="IIL32"/>
      <c r="IIM32"/>
      <c r="IIN32"/>
      <c r="IIO32"/>
      <c r="IIP32"/>
      <c r="IIQ32"/>
      <c r="IIR32"/>
      <c r="IIS32"/>
      <c r="IIT32"/>
      <c r="IIU32"/>
      <c r="IIV32"/>
      <c r="IIW32"/>
      <c r="IIX32"/>
      <c r="IIY32"/>
      <c r="IIZ32"/>
      <c r="IJA32"/>
      <c r="IJB32"/>
      <c r="IJC32"/>
      <c r="IJD32"/>
      <c r="IJE32"/>
      <c r="IJF32"/>
      <c r="IJG32"/>
      <c r="IJH32"/>
      <c r="IJI32"/>
      <c r="IJJ32"/>
      <c r="IJK32"/>
      <c r="IJL32"/>
      <c r="IJM32"/>
      <c r="IJN32"/>
      <c r="IJO32"/>
      <c r="IJP32"/>
      <c r="IJQ32"/>
      <c r="IJR32"/>
      <c r="IJS32"/>
      <c r="IJT32"/>
      <c r="IJU32"/>
      <c r="IJV32"/>
      <c r="IJW32"/>
      <c r="IJX32"/>
      <c r="IJY32"/>
      <c r="IJZ32"/>
      <c r="IKA32"/>
      <c r="IKB32"/>
      <c r="IKC32"/>
      <c r="IKD32"/>
      <c r="IKE32"/>
      <c r="IKF32"/>
      <c r="IKG32"/>
      <c r="IKH32"/>
      <c r="IKI32"/>
      <c r="IKJ32"/>
      <c r="IKK32"/>
      <c r="IKL32"/>
      <c r="IKM32"/>
      <c r="IKN32"/>
      <c r="IKO32"/>
      <c r="IKP32"/>
      <c r="IKQ32"/>
      <c r="IKR32"/>
      <c r="IKS32"/>
      <c r="IKT32"/>
      <c r="IKU32"/>
      <c r="IKV32"/>
      <c r="IKW32"/>
      <c r="IKX32"/>
      <c r="IKY32"/>
      <c r="IKZ32"/>
      <c r="ILA32"/>
      <c r="ILB32"/>
      <c r="ILC32"/>
      <c r="ILD32"/>
      <c r="ILE32"/>
      <c r="ILF32"/>
      <c r="ILG32"/>
      <c r="ILH32"/>
      <c r="ILI32"/>
      <c r="ILJ32"/>
      <c r="ILK32"/>
      <c r="ILL32"/>
      <c r="ILM32"/>
      <c r="ILN32"/>
      <c r="ILO32"/>
      <c r="ILP32"/>
      <c r="ILQ32"/>
      <c r="ILR32"/>
      <c r="ILS32"/>
      <c r="ILT32"/>
      <c r="ILU32"/>
      <c r="ILV32"/>
      <c r="ILW32"/>
      <c r="ILX32"/>
      <c r="ILY32"/>
      <c r="ILZ32"/>
      <c r="IMA32"/>
      <c r="IMB32"/>
      <c r="IMC32"/>
      <c r="IMD32"/>
      <c r="IME32"/>
      <c r="IMF32"/>
      <c r="IMG32"/>
      <c r="IMH32"/>
      <c r="IMI32"/>
      <c r="IMJ32"/>
      <c r="IMK32"/>
      <c r="IML32"/>
      <c r="IMM32"/>
      <c r="IMN32"/>
      <c r="IMO32"/>
      <c r="IMP32"/>
      <c r="IMQ32"/>
      <c r="IMR32"/>
      <c r="IMS32"/>
      <c r="IMT32"/>
      <c r="IMU32"/>
      <c r="IMV32"/>
      <c r="IMW32"/>
      <c r="IMX32"/>
      <c r="IMY32"/>
      <c r="IMZ32"/>
      <c r="INA32"/>
      <c r="INB32"/>
      <c r="INC32"/>
      <c r="IND32"/>
      <c r="INE32"/>
      <c r="INF32"/>
      <c r="ING32"/>
      <c r="INH32"/>
      <c r="INI32"/>
      <c r="INJ32"/>
      <c r="INK32"/>
      <c r="INL32"/>
      <c r="INM32"/>
      <c r="INN32"/>
      <c r="INO32"/>
      <c r="INP32"/>
      <c r="INQ32"/>
      <c r="INR32"/>
      <c r="INS32"/>
      <c r="INT32"/>
      <c r="INU32"/>
      <c r="INV32"/>
      <c r="INW32"/>
      <c r="INX32"/>
      <c r="INY32"/>
      <c r="INZ32"/>
      <c r="IOA32"/>
      <c r="IOB32"/>
      <c r="IOC32"/>
      <c r="IOD32"/>
      <c r="IOE32"/>
      <c r="IOF32"/>
      <c r="IOG32"/>
      <c r="IOH32"/>
      <c r="IOI32"/>
      <c r="IOJ32"/>
      <c r="IOK32"/>
      <c r="IOL32"/>
      <c r="IOM32"/>
      <c r="ION32"/>
      <c r="IOO32"/>
      <c r="IOP32"/>
      <c r="IOQ32"/>
      <c r="IOR32"/>
      <c r="IOS32"/>
      <c r="IOT32"/>
      <c r="IOU32"/>
      <c r="IOV32"/>
      <c r="IOW32"/>
      <c r="IOX32"/>
      <c r="IOY32"/>
      <c r="IOZ32"/>
      <c r="IPA32"/>
      <c r="IPB32"/>
      <c r="IPC32"/>
      <c r="IPD32"/>
      <c r="IPE32"/>
      <c r="IPF32"/>
      <c r="IPG32"/>
      <c r="IPH32"/>
      <c r="IPI32"/>
      <c r="IPJ32"/>
      <c r="IPK32"/>
      <c r="IPL32"/>
      <c r="IPM32"/>
      <c r="IPN32"/>
      <c r="IPO32"/>
      <c r="IPP32"/>
      <c r="IPQ32"/>
      <c r="IPR32"/>
      <c r="IPS32"/>
      <c r="IPT32"/>
      <c r="IPU32"/>
      <c r="IPV32"/>
      <c r="IPW32"/>
      <c r="IPX32"/>
      <c r="IPY32"/>
      <c r="IPZ32"/>
      <c r="IQA32"/>
      <c r="IQB32"/>
      <c r="IQC32"/>
      <c r="IQD32"/>
      <c r="IQE32"/>
      <c r="IQF32"/>
      <c r="IQG32"/>
      <c r="IQH32"/>
      <c r="IQI32"/>
      <c r="IQJ32"/>
      <c r="IQK32"/>
      <c r="IQL32"/>
      <c r="IQM32"/>
      <c r="IQN32"/>
      <c r="IQO32"/>
      <c r="IQP32"/>
      <c r="IQQ32"/>
      <c r="IQR32"/>
      <c r="IQS32"/>
      <c r="IQT32"/>
      <c r="IQU32"/>
      <c r="IQV32"/>
      <c r="IQW32"/>
      <c r="IQX32"/>
      <c r="IQY32"/>
      <c r="IQZ32"/>
      <c r="IRA32"/>
      <c r="IRB32"/>
      <c r="IRC32"/>
      <c r="IRD32"/>
      <c r="IRE32"/>
      <c r="IRF32"/>
      <c r="IRG32"/>
      <c r="IRH32"/>
      <c r="IRI32"/>
      <c r="IRJ32"/>
      <c r="IRK32"/>
      <c r="IRL32"/>
      <c r="IRM32"/>
      <c r="IRN32"/>
      <c r="IRO32"/>
      <c r="IRP32"/>
      <c r="IRQ32"/>
      <c r="IRR32"/>
      <c r="IRS32"/>
      <c r="IRT32"/>
      <c r="IRU32"/>
      <c r="IRV32"/>
      <c r="IRW32"/>
      <c r="IRX32"/>
      <c r="IRY32"/>
      <c r="IRZ32"/>
      <c r="ISA32"/>
      <c r="ISB32"/>
      <c r="ISC32"/>
      <c r="ISD32"/>
      <c r="ISE32"/>
      <c r="ISF32"/>
      <c r="ISG32"/>
      <c r="ISH32"/>
      <c r="ISI32"/>
      <c r="ISJ32"/>
      <c r="ISK32"/>
      <c r="ISL32"/>
      <c r="ISM32"/>
      <c r="ISN32"/>
      <c r="ISO32"/>
      <c r="ISP32"/>
      <c r="ISQ32"/>
      <c r="ISR32"/>
      <c r="ISS32"/>
      <c r="IST32"/>
      <c r="ISU32"/>
      <c r="ISV32"/>
      <c r="ISW32"/>
      <c r="ISX32"/>
      <c r="ISY32"/>
      <c r="ISZ32"/>
      <c r="ITA32"/>
      <c r="ITB32"/>
      <c r="ITC32"/>
      <c r="ITD32"/>
      <c r="ITE32"/>
      <c r="ITF32"/>
      <c r="ITG32"/>
      <c r="ITH32"/>
      <c r="ITI32"/>
      <c r="ITJ32"/>
      <c r="ITK32"/>
      <c r="ITL32"/>
      <c r="ITM32"/>
      <c r="ITN32"/>
      <c r="ITO32"/>
      <c r="ITP32"/>
      <c r="ITQ32"/>
      <c r="ITR32"/>
      <c r="ITS32"/>
      <c r="ITT32"/>
      <c r="ITU32"/>
      <c r="ITV32"/>
      <c r="ITW32"/>
      <c r="ITX32"/>
      <c r="ITY32"/>
      <c r="ITZ32"/>
      <c r="IUA32"/>
      <c r="IUB32"/>
      <c r="IUC32"/>
      <c r="IUD32"/>
      <c r="IUE32"/>
      <c r="IUF32"/>
      <c r="IUG32"/>
      <c r="IUH32"/>
      <c r="IUI32"/>
      <c r="IUJ32"/>
      <c r="IUK32"/>
      <c r="IUL32"/>
      <c r="IUM32"/>
      <c r="IUN32"/>
      <c r="IUO32"/>
      <c r="IUP32"/>
      <c r="IUQ32"/>
      <c r="IUR32"/>
      <c r="IUS32"/>
      <c r="IUT32"/>
      <c r="IUU32"/>
      <c r="IUV32"/>
      <c r="IUW32"/>
      <c r="IUX32"/>
      <c r="IUY32"/>
      <c r="IUZ32"/>
      <c r="IVA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JDX32"/>
      <c r="JDY32"/>
      <c r="JDZ32"/>
      <c r="JEA32"/>
      <c r="JEB32"/>
      <c r="JEC32"/>
      <c r="JED32"/>
      <c r="JEE32"/>
      <c r="JEF32"/>
      <c r="JEG32"/>
      <c r="JEH32"/>
      <c r="JEI32"/>
      <c r="JEJ32"/>
      <c r="JEK32"/>
      <c r="JEL32"/>
      <c r="JEM32"/>
      <c r="JEN32"/>
      <c r="JEO32"/>
      <c r="JEP32"/>
      <c r="JEQ32"/>
      <c r="JER32"/>
      <c r="JES32"/>
      <c r="JET32"/>
      <c r="JEU32"/>
      <c r="JEV32"/>
      <c r="JEW32"/>
      <c r="JEX32"/>
      <c r="JEY32"/>
      <c r="JEZ32"/>
      <c r="JFA32"/>
      <c r="JFB32"/>
      <c r="JFC32"/>
      <c r="JFD32"/>
      <c r="JFE32"/>
      <c r="JFF32"/>
      <c r="JFG32"/>
      <c r="JFH32"/>
      <c r="JFI32"/>
      <c r="JFJ32"/>
      <c r="JFK32"/>
      <c r="JFL32"/>
      <c r="JFM32"/>
      <c r="JFN32"/>
      <c r="JFO32"/>
      <c r="JFP32"/>
      <c r="JFQ32"/>
      <c r="JFR32"/>
      <c r="JFS32"/>
      <c r="JFT32"/>
      <c r="JFU32"/>
      <c r="JFV32"/>
      <c r="JFW32"/>
      <c r="JFX32"/>
      <c r="JFY32"/>
      <c r="JFZ32"/>
      <c r="JGA32"/>
      <c r="JGB32"/>
      <c r="JGC32"/>
      <c r="JGD32"/>
      <c r="JGE32"/>
      <c r="JGF32"/>
      <c r="JGG32"/>
      <c r="JGH32"/>
      <c r="JGI32"/>
      <c r="JGJ32"/>
      <c r="JGK32"/>
      <c r="JGL32"/>
      <c r="JGM32"/>
      <c r="JGN32"/>
      <c r="JGO32"/>
      <c r="JGP32"/>
      <c r="JGQ32"/>
      <c r="JGR32"/>
      <c r="JGS32"/>
      <c r="JGT32"/>
      <c r="JGU32"/>
      <c r="JGV32"/>
      <c r="JGW32"/>
      <c r="JGX32"/>
      <c r="JGY32"/>
      <c r="JGZ32"/>
      <c r="JHA32"/>
      <c r="JHB32"/>
      <c r="JHC32"/>
      <c r="JHD32"/>
      <c r="JHE32"/>
      <c r="JHF32"/>
      <c r="JHG32"/>
      <c r="JHH32"/>
      <c r="JHI32"/>
      <c r="JHJ32"/>
      <c r="JHK32"/>
      <c r="JHL32"/>
      <c r="JHM32"/>
      <c r="JHN32"/>
      <c r="JHO32"/>
      <c r="JHP32"/>
      <c r="JHQ32"/>
      <c r="JHR32"/>
      <c r="JHS32"/>
      <c r="JHT32"/>
      <c r="JHU32"/>
      <c r="JHV32"/>
      <c r="JHW32"/>
      <c r="JHX32"/>
      <c r="JHY32"/>
      <c r="JHZ32"/>
      <c r="JIA32"/>
      <c r="JIB32"/>
      <c r="JIC32"/>
      <c r="JID32"/>
      <c r="JIE32"/>
      <c r="JIF32"/>
      <c r="JIG32"/>
      <c r="JIH32"/>
      <c r="JII32"/>
      <c r="JIJ32"/>
      <c r="JIK32"/>
      <c r="JIL32"/>
      <c r="JIM32"/>
      <c r="JIN32"/>
      <c r="JIO32"/>
      <c r="JIP32"/>
      <c r="JIQ32"/>
      <c r="JIR32"/>
      <c r="JIS32"/>
      <c r="JIT32"/>
      <c r="JIU32"/>
      <c r="JIV32"/>
      <c r="JIW32"/>
      <c r="JIX32"/>
      <c r="JIY32"/>
      <c r="JIZ32"/>
      <c r="JJA32"/>
      <c r="JJB32"/>
      <c r="JJC32"/>
      <c r="JJD32"/>
      <c r="JJE32"/>
      <c r="JJF32"/>
      <c r="JJG32"/>
      <c r="JJH32"/>
      <c r="JJI32"/>
      <c r="JJJ32"/>
      <c r="JJK32"/>
      <c r="JJL32"/>
      <c r="JJM32"/>
      <c r="JJN32"/>
      <c r="JJO32"/>
      <c r="JJP32"/>
      <c r="JJQ32"/>
      <c r="JJR32"/>
      <c r="JJS32"/>
      <c r="JJT32"/>
      <c r="JJU32"/>
      <c r="JJV32"/>
      <c r="JJW32"/>
      <c r="JJX32"/>
      <c r="JJY32"/>
      <c r="JJZ32"/>
      <c r="JKA32"/>
      <c r="JKB32"/>
      <c r="JKC32"/>
      <c r="JKD32"/>
      <c r="JKE32"/>
      <c r="JKF32"/>
      <c r="JKG32"/>
      <c r="JKH32"/>
      <c r="JKI32"/>
      <c r="JKJ32"/>
      <c r="JKK32"/>
      <c r="JKL32"/>
      <c r="JKM32"/>
      <c r="JKN32"/>
      <c r="JKO32"/>
      <c r="JKP32"/>
      <c r="JKQ32"/>
      <c r="JKR32"/>
      <c r="JKS32"/>
      <c r="JKT32"/>
      <c r="JKU32"/>
      <c r="JKV32"/>
      <c r="JKW32"/>
      <c r="JKX32"/>
      <c r="JKY32"/>
      <c r="JKZ32"/>
      <c r="JLA32"/>
      <c r="JLB32"/>
      <c r="JLC32"/>
      <c r="JLD32"/>
      <c r="JLE32"/>
      <c r="JLF32"/>
      <c r="JLG32"/>
      <c r="JLH32"/>
      <c r="JLI32"/>
      <c r="JLJ32"/>
      <c r="JLK32"/>
      <c r="JLL32"/>
      <c r="JLM32"/>
      <c r="JLN32"/>
      <c r="JLO32"/>
      <c r="JLP32"/>
      <c r="JLQ32"/>
      <c r="JLR32"/>
      <c r="JLS32"/>
      <c r="JLT32"/>
      <c r="JLU32"/>
      <c r="JLV32"/>
      <c r="JLW32"/>
      <c r="JLX32"/>
      <c r="JLY32"/>
      <c r="JLZ32"/>
      <c r="JMA32"/>
      <c r="JMB32"/>
      <c r="JMC32"/>
      <c r="JMD32"/>
      <c r="JME32"/>
      <c r="JMF32"/>
      <c r="JMG32"/>
      <c r="JMH32"/>
      <c r="JMI32"/>
      <c r="JMJ32"/>
      <c r="JMK32"/>
      <c r="JML32"/>
      <c r="JMM32"/>
      <c r="JMN32"/>
      <c r="JMO32"/>
      <c r="JMP32"/>
      <c r="JMQ32"/>
      <c r="JMR32"/>
      <c r="JMS32"/>
      <c r="JMT32"/>
      <c r="JMU32"/>
      <c r="JMV32"/>
      <c r="JMW32"/>
      <c r="JMX32"/>
      <c r="JMY32"/>
      <c r="JMZ32"/>
      <c r="JNA32"/>
      <c r="JNB32"/>
      <c r="JNC32"/>
      <c r="JND32"/>
      <c r="JNE32"/>
      <c r="JNF32"/>
      <c r="JNG32"/>
      <c r="JNH32"/>
      <c r="JNI32"/>
      <c r="JNJ32"/>
      <c r="JNK32"/>
      <c r="JNL32"/>
      <c r="JNM32"/>
      <c r="JNN32"/>
      <c r="JNO32"/>
      <c r="JNP32"/>
      <c r="JNQ32"/>
      <c r="JNR32"/>
      <c r="JNS32"/>
      <c r="JNT32"/>
      <c r="JNU32"/>
      <c r="JNV32"/>
      <c r="JNW32"/>
      <c r="JNX32"/>
      <c r="JNY32"/>
      <c r="JNZ32"/>
      <c r="JOA32"/>
      <c r="JOB32"/>
      <c r="JOC32"/>
      <c r="JOD32"/>
      <c r="JOE32"/>
      <c r="JOF32"/>
      <c r="JOG32"/>
      <c r="JOH32"/>
      <c r="JOI32"/>
      <c r="JOJ32"/>
      <c r="JOK32"/>
      <c r="JOL32"/>
      <c r="JOM32"/>
      <c r="JON32"/>
      <c r="JOO32"/>
      <c r="JOP32"/>
      <c r="JOQ32"/>
      <c r="JOR32"/>
      <c r="JOS32"/>
      <c r="JOT32"/>
      <c r="JOU32"/>
      <c r="JOV32"/>
      <c r="JOW32"/>
      <c r="JOX32"/>
      <c r="JOY32"/>
      <c r="JOZ32"/>
      <c r="JPA32"/>
      <c r="JPB32"/>
      <c r="JPC32"/>
      <c r="JPD32"/>
      <c r="JPE32"/>
      <c r="JPF32"/>
      <c r="JPG32"/>
      <c r="JPH32"/>
      <c r="JPI32"/>
      <c r="JPJ32"/>
      <c r="JPK32"/>
      <c r="JPL32"/>
      <c r="JPM32"/>
      <c r="JPN32"/>
      <c r="JPO32"/>
      <c r="JPP32"/>
      <c r="JPQ32"/>
      <c r="JPR32"/>
      <c r="JPS32"/>
      <c r="JPT32"/>
      <c r="JPU32"/>
      <c r="JPV32"/>
      <c r="JPW32"/>
      <c r="JPX32"/>
      <c r="JPY32"/>
      <c r="JPZ32"/>
      <c r="JQA32"/>
      <c r="JQB32"/>
      <c r="JQC32"/>
      <c r="JQD32"/>
      <c r="JQE32"/>
      <c r="JQF32"/>
      <c r="JQG32"/>
      <c r="JQH32"/>
      <c r="JQI32"/>
      <c r="JQJ32"/>
      <c r="JQK32"/>
      <c r="JQL32"/>
      <c r="JQM32"/>
      <c r="JQN32"/>
      <c r="JQO32"/>
      <c r="JQP32"/>
      <c r="JQQ32"/>
      <c r="JQR32"/>
      <c r="JQS32"/>
      <c r="JQT32"/>
      <c r="JQU32"/>
      <c r="JQV32"/>
      <c r="JQW32"/>
      <c r="JQX32"/>
      <c r="JQY32"/>
      <c r="JQZ32"/>
      <c r="JRA32"/>
      <c r="JRB32"/>
      <c r="JRC32"/>
      <c r="JRD32"/>
      <c r="JRE32"/>
      <c r="JRF32"/>
      <c r="JRG32"/>
      <c r="JRH32"/>
      <c r="JRI32"/>
      <c r="JRJ32"/>
      <c r="JRK32"/>
      <c r="JRL32"/>
      <c r="JRM32"/>
      <c r="JRN32"/>
      <c r="JRO32"/>
      <c r="JRP32"/>
      <c r="JRQ32"/>
      <c r="JRR32"/>
      <c r="JRS32"/>
      <c r="JRT32"/>
      <c r="JRU32"/>
      <c r="JRV32"/>
      <c r="JRW32"/>
      <c r="JRX32"/>
      <c r="JRY32"/>
      <c r="JRZ32"/>
      <c r="JSA32"/>
      <c r="JSB32"/>
      <c r="JSC32"/>
      <c r="JSD32"/>
      <c r="JSE32"/>
      <c r="JSF32"/>
      <c r="JSG32"/>
      <c r="JSH32"/>
      <c r="JSI32"/>
      <c r="JSJ32"/>
      <c r="JSK32"/>
      <c r="JSL32"/>
      <c r="JSM32"/>
      <c r="JSN32"/>
      <c r="JSO32"/>
      <c r="JSP32"/>
      <c r="JSQ32"/>
      <c r="JSR32"/>
      <c r="JSS32"/>
      <c r="JST32"/>
      <c r="JSU32"/>
      <c r="JSV32"/>
      <c r="JSW32"/>
      <c r="JSX32"/>
      <c r="JSY32"/>
      <c r="JSZ32"/>
      <c r="JTA32"/>
      <c r="JTB32"/>
      <c r="JTC32"/>
      <c r="JTD32"/>
      <c r="JTE32"/>
      <c r="JTF32"/>
      <c r="JTG32"/>
      <c r="JTH32"/>
      <c r="JTI32"/>
      <c r="JTJ32"/>
      <c r="JTK32"/>
      <c r="JTL32"/>
      <c r="JTM32"/>
      <c r="JTN32"/>
      <c r="JTO32"/>
      <c r="JTP32"/>
      <c r="JTQ32"/>
      <c r="JTR32"/>
      <c r="JTS32"/>
      <c r="JTT32"/>
      <c r="JTU32"/>
      <c r="JTV32"/>
      <c r="JTW32"/>
      <c r="JTX32"/>
      <c r="JTY32"/>
      <c r="JTZ32"/>
      <c r="JUA32"/>
      <c r="JUB32"/>
      <c r="JUC32"/>
      <c r="JUD32"/>
      <c r="JUE32"/>
      <c r="JUF32"/>
      <c r="JUG32"/>
      <c r="JUH32"/>
      <c r="JUI32"/>
      <c r="JUJ32"/>
      <c r="JUK32"/>
      <c r="JUL32"/>
      <c r="JUM32"/>
      <c r="JUN32"/>
      <c r="JUO32"/>
      <c r="JUP32"/>
      <c r="JUQ32"/>
      <c r="JUR32"/>
      <c r="JUS32"/>
      <c r="JUT32"/>
      <c r="JUU32"/>
      <c r="JUV32"/>
      <c r="JUW32"/>
      <c r="JUX32"/>
      <c r="JUY32"/>
      <c r="JUZ32"/>
      <c r="JVA32"/>
      <c r="JVB32"/>
      <c r="JVC32"/>
      <c r="JVD32"/>
      <c r="JVE32"/>
      <c r="JVF32"/>
      <c r="JVG32"/>
      <c r="JVH32"/>
      <c r="JVI32"/>
      <c r="JVJ32"/>
      <c r="JVK32"/>
      <c r="JVL32"/>
      <c r="JVM32"/>
      <c r="JVN32"/>
      <c r="JVO32"/>
      <c r="JVP32"/>
      <c r="JVQ32"/>
      <c r="JVR32"/>
      <c r="JVS32"/>
      <c r="JVT32"/>
      <c r="JVU32"/>
      <c r="JVV32"/>
      <c r="JVW32"/>
      <c r="JVX32"/>
      <c r="JVY32"/>
      <c r="JVZ32"/>
      <c r="JWA32"/>
      <c r="JWB32"/>
      <c r="JWC32"/>
      <c r="JWD32"/>
      <c r="JWE32"/>
      <c r="JWF32"/>
      <c r="JWG32"/>
      <c r="JWH32"/>
      <c r="JWI32"/>
      <c r="JWJ32"/>
      <c r="JWK32"/>
      <c r="JWL32"/>
      <c r="JWM32"/>
      <c r="JWN32"/>
      <c r="JWO32"/>
      <c r="JWP32"/>
      <c r="JWQ32"/>
      <c r="JWR32"/>
      <c r="JWS32"/>
      <c r="JWT32"/>
      <c r="JWU32"/>
      <c r="JWV32"/>
      <c r="JWW32"/>
      <c r="JWX32"/>
      <c r="JWY32"/>
      <c r="JWZ32"/>
      <c r="JXA32"/>
      <c r="JXB32"/>
      <c r="JXC32"/>
      <c r="JXD32"/>
      <c r="JXE32"/>
      <c r="JXF32"/>
      <c r="JXG32"/>
      <c r="JXH32"/>
      <c r="JXI32"/>
      <c r="JXJ32"/>
      <c r="JXK32"/>
      <c r="JXL32"/>
      <c r="JXM32"/>
      <c r="JXN32"/>
      <c r="JXO32"/>
      <c r="JXP32"/>
      <c r="JXQ32"/>
      <c r="JXR32"/>
      <c r="JXS32"/>
      <c r="JXT32"/>
      <c r="JXU32"/>
      <c r="JXV32"/>
      <c r="JXW32"/>
      <c r="JXX32"/>
      <c r="JXY32"/>
      <c r="JXZ32"/>
      <c r="JYA32"/>
      <c r="JYB32"/>
      <c r="JYC32"/>
      <c r="JYD32"/>
      <c r="JYE32"/>
      <c r="JYF32"/>
      <c r="JYG32"/>
      <c r="JYH32"/>
      <c r="JYI32"/>
      <c r="JYJ32"/>
      <c r="JYK32"/>
      <c r="JYL32"/>
      <c r="JYM32"/>
      <c r="JYN32"/>
      <c r="JYO32"/>
      <c r="JYP32"/>
      <c r="JYQ32"/>
      <c r="JYR32"/>
      <c r="JYS32"/>
      <c r="JYT32"/>
      <c r="JYU32"/>
      <c r="JYV32"/>
      <c r="JYW32"/>
      <c r="JYX32"/>
      <c r="JYY32"/>
      <c r="JYZ32"/>
      <c r="JZA32"/>
      <c r="JZB32"/>
      <c r="JZC32"/>
      <c r="JZD32"/>
      <c r="JZE32"/>
      <c r="JZF32"/>
      <c r="JZG32"/>
      <c r="JZH32"/>
      <c r="JZI32"/>
      <c r="JZJ32"/>
      <c r="JZK32"/>
      <c r="JZL32"/>
      <c r="JZM32"/>
      <c r="JZN32"/>
      <c r="JZO32"/>
      <c r="JZP32"/>
      <c r="JZQ32"/>
      <c r="JZR32"/>
      <c r="JZS32"/>
      <c r="JZT32"/>
      <c r="JZU32"/>
      <c r="JZV32"/>
      <c r="JZW32"/>
      <c r="JZX32"/>
      <c r="JZY32"/>
      <c r="JZZ32"/>
      <c r="KAA32"/>
      <c r="KAB32"/>
      <c r="KAC32"/>
      <c r="KAD32"/>
      <c r="KAE32"/>
      <c r="KAF32"/>
      <c r="KAG32"/>
      <c r="KAH32"/>
      <c r="KAI32"/>
      <c r="KAJ32"/>
      <c r="KAK32"/>
      <c r="KAL32"/>
      <c r="KAM32"/>
      <c r="KAN32"/>
      <c r="KAO32"/>
      <c r="KAP32"/>
      <c r="KAQ32"/>
      <c r="KAR32"/>
      <c r="KAS32"/>
      <c r="KAT32"/>
      <c r="KAU32"/>
      <c r="KAV32"/>
      <c r="KAW32"/>
      <c r="KAX32"/>
      <c r="KAY32"/>
      <c r="KAZ32"/>
      <c r="KBA32"/>
      <c r="KBB32"/>
      <c r="KBC32"/>
      <c r="KBD32"/>
      <c r="KBE32"/>
      <c r="KBF32"/>
      <c r="KBG32"/>
      <c r="KBH32"/>
      <c r="KBI32"/>
      <c r="KBJ32"/>
      <c r="KBK32"/>
      <c r="KBL32"/>
      <c r="KBM32"/>
      <c r="KBN32"/>
      <c r="KBO32"/>
      <c r="KBP32"/>
      <c r="KBQ32"/>
      <c r="KBR32"/>
      <c r="KBS32"/>
      <c r="KBT32"/>
      <c r="KBU32"/>
      <c r="KBV32"/>
      <c r="KBW32"/>
      <c r="KBX32"/>
      <c r="KBY32"/>
      <c r="KBZ32"/>
      <c r="KCA32"/>
      <c r="KCB32"/>
      <c r="KCC32"/>
      <c r="KCD32"/>
      <c r="KCE32"/>
      <c r="KCF32"/>
      <c r="KCG32"/>
      <c r="KCH32"/>
      <c r="KCI32"/>
      <c r="KCJ32"/>
      <c r="KCK32"/>
      <c r="KCL32"/>
      <c r="KCM32"/>
      <c r="KCN32"/>
      <c r="KCO32"/>
      <c r="KCP32"/>
      <c r="KCQ32"/>
      <c r="KCR32"/>
      <c r="KCS32"/>
      <c r="KCT32"/>
      <c r="KCU32"/>
      <c r="KCV32"/>
      <c r="KCW32"/>
      <c r="KCX32"/>
      <c r="KCY32"/>
      <c r="KCZ32"/>
      <c r="KDA32"/>
      <c r="KDB32"/>
      <c r="KDC32"/>
      <c r="KDD32"/>
      <c r="KDE32"/>
      <c r="KDF32"/>
      <c r="KDG32"/>
      <c r="KDH32"/>
      <c r="KDI32"/>
      <c r="KDJ32"/>
      <c r="KDK32"/>
      <c r="KDL32"/>
      <c r="KDM32"/>
      <c r="KDN32"/>
      <c r="KDO32"/>
      <c r="KDP32"/>
      <c r="KDQ32"/>
      <c r="KDR32"/>
      <c r="KDS32"/>
      <c r="KDT32"/>
      <c r="KDU32"/>
      <c r="KDV32"/>
      <c r="KDW32"/>
      <c r="KDX32"/>
      <c r="KDY32"/>
      <c r="KDZ32"/>
      <c r="KEA32"/>
      <c r="KEB32"/>
      <c r="KEC32"/>
      <c r="KED32"/>
      <c r="KEE32"/>
      <c r="KEF32"/>
      <c r="KEG32"/>
      <c r="KEH32"/>
      <c r="KEI32"/>
      <c r="KEJ32"/>
      <c r="KEK32"/>
      <c r="KEL32"/>
      <c r="KEM32"/>
      <c r="KEN32"/>
      <c r="KEO32"/>
      <c r="KEP32"/>
      <c r="KEQ32"/>
      <c r="KER32"/>
      <c r="KES32"/>
      <c r="KET32"/>
      <c r="KEU32"/>
      <c r="KEV32"/>
      <c r="KEW32"/>
      <c r="KEX32"/>
      <c r="KEY32"/>
      <c r="KEZ32"/>
      <c r="KFA32"/>
      <c r="KFB32"/>
      <c r="KFC32"/>
      <c r="KFD32"/>
      <c r="KFE32"/>
      <c r="KFF32"/>
      <c r="KFG32"/>
      <c r="KFH32"/>
      <c r="KFI32"/>
      <c r="KFJ32"/>
      <c r="KFK32"/>
      <c r="KFL32"/>
      <c r="KFM32"/>
      <c r="KFN32"/>
      <c r="KFO32"/>
      <c r="KFP32"/>
      <c r="KFQ32"/>
      <c r="KFR32"/>
      <c r="KFS32"/>
      <c r="KFT32"/>
      <c r="KFU32"/>
      <c r="KFV32"/>
      <c r="KFW32"/>
      <c r="KFX32"/>
      <c r="KFY32"/>
      <c r="KFZ32"/>
      <c r="KGA32"/>
      <c r="KGB32"/>
      <c r="KGC32"/>
      <c r="KGD32"/>
      <c r="KGE32"/>
      <c r="KGF32"/>
      <c r="KGG32"/>
      <c r="KGH32"/>
      <c r="KGI32"/>
      <c r="KGJ32"/>
      <c r="KGK32"/>
      <c r="KGL32"/>
      <c r="KGM32"/>
      <c r="KGN32"/>
      <c r="KGO32"/>
      <c r="KGP32"/>
      <c r="KGQ32"/>
      <c r="KGR32"/>
      <c r="KGS32"/>
      <c r="KGT32"/>
      <c r="KGU32"/>
      <c r="KGV32"/>
      <c r="KGW32"/>
      <c r="KGX32"/>
      <c r="KGY32"/>
      <c r="KGZ32"/>
      <c r="KHA32"/>
      <c r="KHB32"/>
      <c r="KHC32"/>
      <c r="KHD32"/>
      <c r="KHE32"/>
      <c r="KHF32"/>
      <c r="KHG32"/>
      <c r="KHH32"/>
      <c r="KHI32"/>
      <c r="KHJ32"/>
      <c r="KHK32"/>
      <c r="KHL32"/>
      <c r="KHM32"/>
      <c r="KHN32"/>
      <c r="KHO32"/>
      <c r="KHP32"/>
      <c r="KHQ32"/>
      <c r="KHR32"/>
      <c r="KHS32"/>
      <c r="KHT32"/>
      <c r="KHU32"/>
      <c r="KHV32"/>
      <c r="KHW32"/>
      <c r="KHX32"/>
      <c r="KHY32"/>
      <c r="KHZ32"/>
      <c r="KIA32"/>
      <c r="KIB32"/>
      <c r="KIC32"/>
      <c r="KID32"/>
      <c r="KIE32"/>
      <c r="KIF32"/>
      <c r="KIG32"/>
      <c r="KIH32"/>
      <c r="KII32"/>
      <c r="KIJ32"/>
      <c r="KIK32"/>
      <c r="KIL32"/>
      <c r="KIM32"/>
      <c r="KIN32"/>
      <c r="KIO32"/>
      <c r="KIP32"/>
      <c r="KIQ32"/>
      <c r="KIR32"/>
      <c r="KIS32"/>
      <c r="KIT32"/>
      <c r="KIU32"/>
      <c r="KIV32"/>
      <c r="KIW32"/>
      <c r="KIX32"/>
      <c r="KIY32"/>
      <c r="KIZ32"/>
      <c r="KJA32"/>
      <c r="KJB32"/>
      <c r="KJC32"/>
      <c r="KJD32"/>
      <c r="KJE32"/>
      <c r="KJF32"/>
      <c r="KJG32"/>
      <c r="KJH32"/>
      <c r="KJI32"/>
      <c r="KJJ32"/>
      <c r="KJK32"/>
      <c r="KJL32"/>
      <c r="KJM32"/>
      <c r="KJN32"/>
      <c r="KJO32"/>
      <c r="KJP32"/>
      <c r="KJQ32"/>
      <c r="KJR32"/>
      <c r="KJS32"/>
      <c r="KJT32"/>
      <c r="KJU32"/>
      <c r="KJV32"/>
      <c r="KJW32"/>
      <c r="KJX32"/>
      <c r="KJY32"/>
      <c r="KJZ32"/>
      <c r="KKA32"/>
      <c r="KKB32"/>
      <c r="KKC32"/>
      <c r="KKD32"/>
      <c r="KKE32"/>
      <c r="KKF32"/>
      <c r="KKG32"/>
      <c r="KKH32"/>
      <c r="KKI32"/>
      <c r="KKJ32"/>
      <c r="KKK32"/>
      <c r="KKL32"/>
      <c r="KKM32"/>
      <c r="KKN32"/>
      <c r="KKO32"/>
      <c r="KKP32"/>
      <c r="KKQ32"/>
      <c r="KKR32"/>
      <c r="KKS32"/>
      <c r="KKT32"/>
      <c r="KKU32"/>
      <c r="KKV32"/>
      <c r="KKW32"/>
      <c r="KKX32"/>
      <c r="KKY32"/>
      <c r="KKZ32"/>
      <c r="KLA32"/>
      <c r="KLB32"/>
      <c r="KLC32"/>
      <c r="KLD32"/>
      <c r="KLE32"/>
      <c r="KLF32"/>
      <c r="KLG32"/>
      <c r="KLH32"/>
      <c r="KLI32"/>
      <c r="KLJ32"/>
      <c r="KLK32"/>
      <c r="KLL32"/>
      <c r="KLM32"/>
      <c r="KLN32"/>
      <c r="KLO32"/>
      <c r="KLP32"/>
      <c r="KLQ32"/>
      <c r="KLR32"/>
      <c r="KLS32"/>
      <c r="KLT32"/>
      <c r="KLU32"/>
      <c r="KLV32"/>
      <c r="KLW32"/>
      <c r="KLX32"/>
      <c r="KLY32"/>
      <c r="KLZ32"/>
      <c r="KMA32"/>
      <c r="KMB32"/>
      <c r="KMC32"/>
      <c r="KMD32"/>
      <c r="KME32"/>
      <c r="KMF32"/>
      <c r="KMG32"/>
      <c r="KMH32"/>
      <c r="KMI32"/>
      <c r="KMJ32"/>
      <c r="KMK32"/>
      <c r="KML32"/>
      <c r="KMM32"/>
      <c r="KMN32"/>
      <c r="KMO32"/>
      <c r="KMP32"/>
      <c r="KMQ32"/>
      <c r="KMR32"/>
      <c r="KMS32"/>
      <c r="KMT32"/>
      <c r="KMU32"/>
      <c r="KMV32"/>
      <c r="KMW32"/>
      <c r="KMX32"/>
      <c r="KMY32"/>
      <c r="KMZ32"/>
      <c r="KNA32"/>
      <c r="KNB32"/>
      <c r="KNC32"/>
      <c r="KND32"/>
      <c r="KNE32"/>
      <c r="KNF32"/>
      <c r="KNG32"/>
      <c r="KNH32"/>
      <c r="KNI32"/>
      <c r="KNJ32"/>
      <c r="KNK32"/>
      <c r="KNL32"/>
      <c r="KNM32"/>
      <c r="KNN32"/>
      <c r="KNO32"/>
      <c r="KNP32"/>
      <c r="KNQ32"/>
      <c r="KNR32"/>
      <c r="KNS32"/>
      <c r="KNT32"/>
      <c r="KNU32"/>
      <c r="KNV32"/>
      <c r="KNW32"/>
      <c r="KNX32"/>
      <c r="KNY32"/>
      <c r="KNZ32"/>
      <c r="KOA32"/>
      <c r="KOB32"/>
      <c r="KOC32"/>
      <c r="KOD32"/>
      <c r="KOE32"/>
      <c r="KOF32"/>
      <c r="KOG32"/>
      <c r="KOH32"/>
      <c r="KOI32"/>
      <c r="KOJ32"/>
      <c r="KOK32"/>
      <c r="KOL32"/>
      <c r="KOM32"/>
      <c r="KON32"/>
      <c r="KOO32"/>
      <c r="KOP32"/>
      <c r="KOQ32"/>
      <c r="KOR32"/>
      <c r="KOS32"/>
      <c r="KOT32"/>
      <c r="KOU32"/>
      <c r="KOV32"/>
      <c r="KOW32"/>
      <c r="KOX32"/>
      <c r="KOY32"/>
      <c r="KOZ32"/>
      <c r="KPA32"/>
      <c r="KPB32"/>
      <c r="KPC32"/>
      <c r="KPD32"/>
      <c r="KPE32"/>
      <c r="KPF32"/>
      <c r="KPG32"/>
      <c r="KPH32"/>
      <c r="KPI32"/>
      <c r="KPJ32"/>
      <c r="KPK32"/>
      <c r="KPL32"/>
      <c r="KPM32"/>
      <c r="KPN32"/>
      <c r="KPO32"/>
      <c r="KPP32"/>
      <c r="KPQ32"/>
      <c r="KPR32"/>
      <c r="KPS32"/>
      <c r="KPT32"/>
      <c r="KPU32"/>
      <c r="KPV32"/>
      <c r="KPW32"/>
      <c r="KPX32"/>
      <c r="KPY32"/>
      <c r="KPZ32"/>
      <c r="KQA32"/>
      <c r="KQB32"/>
      <c r="KQC32"/>
      <c r="KQD32"/>
      <c r="KQE32"/>
      <c r="KQF32"/>
      <c r="KQG32"/>
      <c r="KQH32"/>
      <c r="KQI32"/>
      <c r="KQJ32"/>
      <c r="KQK32"/>
      <c r="KQL32"/>
      <c r="KQM32"/>
      <c r="KQN32"/>
      <c r="KQO32"/>
      <c r="KQP32"/>
      <c r="KQQ32"/>
      <c r="KQR32"/>
      <c r="KQS32"/>
      <c r="KQT32"/>
      <c r="KQU32"/>
      <c r="KQV32"/>
      <c r="KQW32"/>
      <c r="KQX32"/>
      <c r="KQY32"/>
      <c r="KQZ32"/>
      <c r="KRA32"/>
      <c r="KRB32"/>
      <c r="KRC32"/>
      <c r="KRD32"/>
      <c r="KRE32"/>
      <c r="KRF32"/>
      <c r="KRG32"/>
      <c r="KRH32"/>
      <c r="KRI32"/>
      <c r="KRJ32"/>
      <c r="KRK32"/>
      <c r="KRL32"/>
      <c r="KRM32"/>
      <c r="KRN32"/>
      <c r="KRO32"/>
      <c r="KRP32"/>
      <c r="KRQ32"/>
      <c r="KRR32"/>
      <c r="KRS32"/>
      <c r="KRT32"/>
      <c r="KRU32"/>
      <c r="KRV32"/>
      <c r="KRW32"/>
      <c r="KRX32"/>
      <c r="KRY32"/>
      <c r="KRZ32"/>
      <c r="KSA32"/>
      <c r="KSB32"/>
      <c r="KSC32"/>
      <c r="KSD32"/>
      <c r="KSE32"/>
      <c r="KSF32"/>
      <c r="KSG32"/>
      <c r="KSH32"/>
      <c r="KSI32"/>
      <c r="KSJ32"/>
      <c r="KSK32"/>
      <c r="KSL32"/>
      <c r="KSM32"/>
      <c r="KSN32"/>
      <c r="KSO32"/>
      <c r="KSP32"/>
      <c r="KSQ32"/>
      <c r="KSR32"/>
      <c r="KSS32"/>
      <c r="KST32"/>
      <c r="KSU32"/>
      <c r="KSV32"/>
      <c r="KSW32"/>
      <c r="KSX32"/>
      <c r="KSY32"/>
      <c r="KSZ32"/>
      <c r="KTA32"/>
      <c r="KTB32"/>
      <c r="KTC32"/>
      <c r="KTD32"/>
      <c r="KTE32"/>
      <c r="KTF32"/>
      <c r="KTG32"/>
      <c r="KTH32"/>
      <c r="KTI32"/>
      <c r="KTJ32"/>
      <c r="KTK32"/>
      <c r="KTL32"/>
      <c r="KTM32"/>
      <c r="KTN32"/>
      <c r="KTO32"/>
      <c r="KTP32"/>
      <c r="KTQ32"/>
      <c r="KTR32"/>
      <c r="KTS32"/>
      <c r="KTT32"/>
      <c r="KTU32"/>
      <c r="KTV32"/>
      <c r="KTW32"/>
      <c r="KTX32"/>
      <c r="KTY32"/>
      <c r="KTZ32"/>
      <c r="KUA32"/>
      <c r="KUB32"/>
      <c r="KUC32"/>
      <c r="KUD32"/>
      <c r="KUE32"/>
      <c r="KUF32"/>
      <c r="KUG32"/>
      <c r="KUH32"/>
      <c r="KUI32"/>
      <c r="KUJ32"/>
      <c r="KUK32"/>
      <c r="KUL32"/>
      <c r="KUM32"/>
      <c r="KUN32"/>
      <c r="KUO32"/>
      <c r="KUP32"/>
      <c r="KUQ32"/>
      <c r="KUR32"/>
      <c r="KUS32"/>
      <c r="KUT32"/>
      <c r="KUU32"/>
      <c r="KUV32"/>
      <c r="KUW32"/>
      <c r="KUX32"/>
      <c r="KUY32"/>
      <c r="KUZ32"/>
      <c r="KVA32"/>
      <c r="KVB32"/>
      <c r="KVC32"/>
      <c r="KVD32"/>
      <c r="KVE32"/>
      <c r="KVF32"/>
      <c r="KVG32"/>
      <c r="KVH32"/>
      <c r="KVI32"/>
      <c r="KVJ32"/>
      <c r="KVK32"/>
      <c r="KVL32"/>
      <c r="KVM32"/>
      <c r="KVN32"/>
      <c r="KVO32"/>
      <c r="KVP32"/>
      <c r="KVQ32"/>
      <c r="KVR32"/>
      <c r="KVS32"/>
      <c r="KVT32"/>
      <c r="KVU32"/>
      <c r="KVV32"/>
      <c r="KVW32"/>
      <c r="KVX32"/>
      <c r="KVY32"/>
      <c r="KVZ32"/>
      <c r="KWA32"/>
      <c r="KWB32"/>
      <c r="KWC32"/>
      <c r="KWD32"/>
      <c r="KWE32"/>
      <c r="KWF32"/>
      <c r="KWG32"/>
      <c r="KWH32"/>
      <c r="KWI32"/>
      <c r="KWJ32"/>
      <c r="KWK32"/>
      <c r="KWL32"/>
      <c r="KWM32"/>
      <c r="KWN32"/>
      <c r="KWO32"/>
      <c r="KWP32"/>
      <c r="KWQ32"/>
      <c r="KWR32"/>
      <c r="KWS32"/>
      <c r="KWT32"/>
      <c r="KWU32"/>
      <c r="KWV32"/>
      <c r="KWW32"/>
      <c r="KWX32"/>
      <c r="KWY32"/>
      <c r="KWZ32"/>
      <c r="KXA32"/>
      <c r="KXB32"/>
      <c r="KXC32"/>
      <c r="KXD32"/>
      <c r="KXE32"/>
      <c r="KXF32"/>
      <c r="KXG32"/>
      <c r="KXH32"/>
      <c r="KXI32"/>
      <c r="KXJ32"/>
      <c r="KXK32"/>
      <c r="KXL32"/>
      <c r="KXM32"/>
      <c r="KXN32"/>
      <c r="KXO32"/>
      <c r="KXP32"/>
      <c r="KXQ32"/>
      <c r="KXR32"/>
      <c r="KXS32"/>
      <c r="KXT32"/>
      <c r="KXU32"/>
      <c r="KXV32"/>
      <c r="KXW32"/>
      <c r="KXX32"/>
      <c r="KXY32"/>
      <c r="KXZ32"/>
      <c r="KYA32"/>
      <c r="KYB32"/>
      <c r="KYC32"/>
      <c r="KYD32"/>
      <c r="KYE32"/>
      <c r="KYF32"/>
      <c r="KYG32"/>
      <c r="KYH32"/>
      <c r="KYI32"/>
      <c r="KYJ32"/>
      <c r="KYK32"/>
      <c r="KYL32"/>
      <c r="KYM32"/>
      <c r="KYN32"/>
      <c r="KYO32"/>
      <c r="KYP32"/>
      <c r="KYQ32"/>
      <c r="KYR32"/>
      <c r="KYS32"/>
      <c r="KYT32"/>
      <c r="KYU32"/>
      <c r="KYV32"/>
      <c r="KYW32"/>
      <c r="KYX32"/>
      <c r="KYY32"/>
      <c r="KYZ32"/>
      <c r="KZA32"/>
      <c r="KZB32"/>
      <c r="KZC32"/>
      <c r="KZD32"/>
      <c r="KZE32"/>
      <c r="KZF32"/>
      <c r="KZG32"/>
      <c r="KZH32"/>
      <c r="KZI32"/>
      <c r="KZJ32"/>
      <c r="KZK32"/>
      <c r="KZL32"/>
      <c r="KZM32"/>
      <c r="KZN32"/>
      <c r="KZO32"/>
      <c r="KZP32"/>
      <c r="KZQ32"/>
      <c r="KZR32"/>
      <c r="KZS32"/>
      <c r="KZT32"/>
      <c r="KZU32"/>
      <c r="KZV32"/>
      <c r="KZW32"/>
      <c r="KZX32"/>
      <c r="KZY32"/>
      <c r="KZZ32"/>
      <c r="LAA32"/>
      <c r="LAB32"/>
      <c r="LAC32"/>
      <c r="LAD32"/>
      <c r="LAE32"/>
      <c r="LAF32"/>
      <c r="LAG32"/>
      <c r="LAH32"/>
      <c r="LAI32"/>
      <c r="LAJ32"/>
      <c r="LAK32"/>
      <c r="LAL32"/>
      <c r="LAM32"/>
      <c r="LAN32"/>
      <c r="LAO32"/>
      <c r="LAP32"/>
      <c r="LAQ32"/>
      <c r="LAR32"/>
      <c r="LAS32"/>
      <c r="LAT32"/>
      <c r="LAU32"/>
      <c r="LAV32"/>
      <c r="LAW32"/>
      <c r="LAX32"/>
      <c r="LAY32"/>
      <c r="LAZ32"/>
      <c r="LBA32"/>
      <c r="LBB32"/>
      <c r="LBC32"/>
      <c r="LBD32"/>
      <c r="LBE32"/>
      <c r="LBF32"/>
      <c r="LBG32"/>
      <c r="LBH32"/>
      <c r="LBI32"/>
      <c r="LBJ32"/>
      <c r="LBK32"/>
      <c r="LBL32"/>
      <c r="LBM32"/>
      <c r="LBN32"/>
      <c r="LBO32"/>
      <c r="LBP32"/>
      <c r="LBQ32"/>
      <c r="LBR32"/>
      <c r="LBS32"/>
      <c r="LBT32"/>
      <c r="LBU32"/>
      <c r="LBV32"/>
      <c r="LBW32"/>
      <c r="LBX32"/>
      <c r="LBY32"/>
      <c r="LBZ32"/>
      <c r="LCA32"/>
      <c r="LCB32"/>
      <c r="LCC32"/>
      <c r="LCD32"/>
      <c r="LCE32"/>
      <c r="LCF32"/>
      <c r="LCG32"/>
      <c r="LCH32"/>
      <c r="LCI32"/>
      <c r="LCJ32"/>
      <c r="LCK32"/>
      <c r="LCL32"/>
      <c r="LCM32"/>
      <c r="LCN32"/>
      <c r="LCO32"/>
      <c r="LCP32"/>
      <c r="LCQ32"/>
      <c r="LCR32"/>
      <c r="LCS32"/>
      <c r="LCT32"/>
      <c r="LCU32"/>
      <c r="LCV32"/>
      <c r="LCW32"/>
      <c r="LCX32"/>
      <c r="LCY32"/>
      <c r="LCZ32"/>
      <c r="LDA32"/>
      <c r="LDB32"/>
      <c r="LDC32"/>
      <c r="LDD32"/>
      <c r="LDE32"/>
      <c r="LDF32"/>
      <c r="LDG32"/>
      <c r="LDH32"/>
      <c r="LDI32"/>
      <c r="LDJ32"/>
      <c r="LDK32"/>
      <c r="LDL32"/>
      <c r="LDM32"/>
      <c r="LDN32"/>
      <c r="LDO32"/>
      <c r="LDP32"/>
      <c r="LDQ32"/>
      <c r="LDR32"/>
      <c r="LDS32"/>
      <c r="LDT32"/>
      <c r="LDU32"/>
      <c r="LDV32"/>
      <c r="LDW32"/>
      <c r="LDX32"/>
      <c r="LDY32"/>
      <c r="LDZ32"/>
      <c r="LEA32"/>
      <c r="LEB32"/>
      <c r="LEC32"/>
      <c r="LED32"/>
      <c r="LEE32"/>
      <c r="LEF32"/>
      <c r="LEG32"/>
      <c r="LEH32"/>
      <c r="LEI32"/>
      <c r="LEJ32"/>
      <c r="LEK32"/>
      <c r="LEL32"/>
      <c r="LEM32"/>
      <c r="LEN32"/>
      <c r="LEO32"/>
      <c r="LEP32"/>
      <c r="LEQ32"/>
      <c r="LER32"/>
      <c r="LES32"/>
      <c r="LET32"/>
      <c r="LEU32"/>
      <c r="LEV32"/>
      <c r="LEW32"/>
      <c r="LEX32"/>
      <c r="LEY32"/>
      <c r="LEZ32"/>
      <c r="LFA32"/>
      <c r="LFB32"/>
      <c r="LFC32"/>
      <c r="LFD32"/>
      <c r="LFE32"/>
      <c r="LFF32"/>
      <c r="LFG32"/>
      <c r="LFH32"/>
      <c r="LFI32"/>
      <c r="LFJ32"/>
      <c r="LFK32"/>
      <c r="LFL32"/>
      <c r="LFM32"/>
      <c r="LFN32"/>
      <c r="LFO32"/>
      <c r="LFP32"/>
      <c r="LFQ32"/>
      <c r="LFR32"/>
      <c r="LFS32"/>
      <c r="LFT32"/>
      <c r="LFU32"/>
      <c r="LFV32"/>
      <c r="LFW32"/>
      <c r="LFX32"/>
      <c r="LFY32"/>
      <c r="LFZ32"/>
      <c r="LGA32"/>
      <c r="LGB32"/>
      <c r="LGC32"/>
      <c r="LGD32"/>
      <c r="LGE32"/>
      <c r="LGF32"/>
      <c r="LGG32"/>
      <c r="LGH32"/>
      <c r="LGI32"/>
      <c r="LGJ32"/>
      <c r="LGK32"/>
      <c r="LGL32"/>
      <c r="LGM32"/>
      <c r="LGN32"/>
      <c r="LGO32"/>
      <c r="LGP32"/>
      <c r="LGQ32"/>
      <c r="LGR32"/>
      <c r="LGS32"/>
      <c r="LGT32"/>
      <c r="LGU32"/>
      <c r="LGV32"/>
      <c r="LGW32"/>
      <c r="LGX32"/>
      <c r="LGY32"/>
      <c r="LGZ32"/>
      <c r="LHA32"/>
      <c r="LHB32"/>
      <c r="LHC32"/>
      <c r="LHD32"/>
      <c r="LHE32"/>
      <c r="LHF32"/>
      <c r="LHG32"/>
      <c r="LHH32"/>
      <c r="LHI32"/>
      <c r="LHJ32"/>
      <c r="LHK32"/>
      <c r="LHL32"/>
      <c r="LHM32"/>
      <c r="LHN32"/>
      <c r="LHO32"/>
      <c r="LHP32"/>
      <c r="LHQ32"/>
      <c r="LHR32"/>
      <c r="LHS32"/>
      <c r="LHT32"/>
      <c r="LHU32"/>
      <c r="LHV32"/>
      <c r="LHW32"/>
      <c r="LHX32"/>
      <c r="LHY32"/>
      <c r="LHZ32"/>
      <c r="LIA32"/>
      <c r="LIB32"/>
      <c r="LIC32"/>
      <c r="LID32"/>
      <c r="LIE32"/>
      <c r="LIF32"/>
      <c r="LIG32"/>
      <c r="LIH32"/>
      <c r="LII32"/>
      <c r="LIJ32"/>
      <c r="LIK32"/>
      <c r="LIL32"/>
      <c r="LIM32"/>
      <c r="LIN32"/>
      <c r="LIO32"/>
      <c r="LIP32"/>
      <c r="LIQ32"/>
      <c r="LIR32"/>
      <c r="LIS32"/>
      <c r="LIT32"/>
      <c r="LIU32"/>
      <c r="LIV32"/>
      <c r="LIW32"/>
      <c r="LIX32"/>
      <c r="LIY32"/>
      <c r="LIZ32"/>
      <c r="LJA32"/>
      <c r="LJB32"/>
      <c r="LJC32"/>
      <c r="LJD32"/>
      <c r="LJE32"/>
      <c r="LJF32"/>
      <c r="LJG32"/>
      <c r="LJH32"/>
      <c r="LJI32"/>
      <c r="LJJ32"/>
      <c r="LJK32"/>
      <c r="LJL32"/>
      <c r="LJM32"/>
      <c r="LJN32"/>
      <c r="LJO32"/>
      <c r="LJP32"/>
      <c r="LJQ32"/>
      <c r="LJR32"/>
      <c r="LJS32"/>
      <c r="LJT32"/>
      <c r="LJU32"/>
      <c r="LJV32"/>
      <c r="LJW32"/>
      <c r="LJX32"/>
      <c r="LJY32"/>
      <c r="LJZ32"/>
      <c r="LKA32"/>
      <c r="LKB32"/>
      <c r="LKC32"/>
      <c r="LKD32"/>
      <c r="LKE32"/>
      <c r="LKF32"/>
      <c r="LKG32"/>
      <c r="LKH32"/>
      <c r="LKI32"/>
      <c r="LKJ32"/>
      <c r="LKK32"/>
      <c r="LKL32"/>
      <c r="LKM32"/>
      <c r="LKN32"/>
      <c r="LKO32"/>
      <c r="LKP32"/>
      <c r="LKQ32"/>
      <c r="LKR32"/>
      <c r="LKS32"/>
      <c r="LKT32"/>
      <c r="LKU32"/>
      <c r="LKV32"/>
      <c r="LKW32"/>
      <c r="LKX32"/>
      <c r="LKY32"/>
      <c r="LKZ32"/>
      <c r="LLA32"/>
      <c r="LLB32"/>
      <c r="LLC32"/>
      <c r="LLD32"/>
      <c r="LLE32"/>
      <c r="LLF32"/>
      <c r="LLG32"/>
      <c r="LLH32"/>
      <c r="LLI32"/>
      <c r="LLJ32"/>
      <c r="LLK32"/>
      <c r="LLL32"/>
      <c r="LLM32"/>
      <c r="LLN32"/>
      <c r="LLO32"/>
      <c r="LLP32"/>
      <c r="LLQ32"/>
      <c r="LLR32"/>
      <c r="LLS32"/>
      <c r="LLT32"/>
      <c r="LLU32"/>
      <c r="LLV32"/>
      <c r="LLW32"/>
      <c r="LLX32"/>
      <c r="LLY32"/>
      <c r="LLZ32"/>
      <c r="LMA32"/>
      <c r="LMB32"/>
      <c r="LMC32"/>
      <c r="LMD32"/>
      <c r="LME32"/>
      <c r="LMF32"/>
      <c r="LMG32"/>
      <c r="LMH32"/>
      <c r="LMI32"/>
      <c r="LMJ32"/>
      <c r="LMK32"/>
      <c r="LML32"/>
      <c r="LMM32"/>
      <c r="LMN32"/>
      <c r="LMO32"/>
      <c r="LMP32"/>
      <c r="LMQ32"/>
      <c r="LMR32"/>
      <c r="LMS32"/>
      <c r="LMT32"/>
      <c r="LMU32"/>
      <c r="LMV32"/>
      <c r="LMW32"/>
      <c r="LMX32"/>
      <c r="LMY32"/>
      <c r="LMZ32"/>
      <c r="LNA32"/>
      <c r="LNB32"/>
      <c r="LNC32"/>
      <c r="LND32"/>
      <c r="LNE32"/>
      <c r="LNF32"/>
      <c r="LNG32"/>
      <c r="LNH32"/>
      <c r="LNI32"/>
      <c r="LNJ32"/>
      <c r="LNK32"/>
      <c r="LNL32"/>
      <c r="LNM32"/>
      <c r="LNN32"/>
      <c r="LNO32"/>
      <c r="LNP32"/>
      <c r="LNQ32"/>
      <c r="LNR32"/>
      <c r="LNS32"/>
      <c r="LNT32"/>
      <c r="LNU32"/>
      <c r="LNV32"/>
      <c r="LNW32"/>
      <c r="LNX32"/>
      <c r="LNY32"/>
      <c r="LNZ32"/>
      <c r="LOA32"/>
      <c r="LOB32"/>
      <c r="LOC32"/>
      <c r="LOD32"/>
      <c r="LOE32"/>
      <c r="LOF32"/>
      <c r="LOG32"/>
      <c r="LOH32"/>
      <c r="LOI32"/>
      <c r="LOJ32"/>
      <c r="LOK32"/>
      <c r="LOL32"/>
      <c r="LOM32"/>
      <c r="LON32"/>
      <c r="LOO32"/>
      <c r="LOP32"/>
      <c r="LOQ32"/>
      <c r="LOR32"/>
      <c r="LOS32"/>
      <c r="LOT32"/>
      <c r="LOU32"/>
      <c r="LOV32"/>
      <c r="LOW32"/>
      <c r="LOX32"/>
      <c r="LOY32"/>
      <c r="LOZ32"/>
      <c r="LPA32"/>
      <c r="LPB32"/>
      <c r="LPC32"/>
      <c r="LPD32"/>
      <c r="LPE32"/>
      <c r="LPF32"/>
      <c r="LPG32"/>
      <c r="LPH32"/>
      <c r="LPI32"/>
      <c r="LPJ32"/>
      <c r="LPK32"/>
      <c r="LPL32"/>
      <c r="LPM32"/>
      <c r="LPN32"/>
      <c r="LPO32"/>
      <c r="LPP32"/>
      <c r="LPQ32"/>
      <c r="LPR32"/>
      <c r="LPS32"/>
      <c r="LPT32"/>
      <c r="LPU32"/>
      <c r="LPV32"/>
      <c r="LPW32"/>
      <c r="LPX32"/>
      <c r="LPY32"/>
      <c r="LPZ32"/>
      <c r="LQA32"/>
      <c r="LQB32"/>
      <c r="LQC32"/>
      <c r="LQD32"/>
      <c r="LQE32"/>
      <c r="LQF32"/>
      <c r="LQG32"/>
      <c r="LQH32"/>
      <c r="LQI32"/>
      <c r="LQJ32"/>
      <c r="LQK32"/>
      <c r="LQL32"/>
      <c r="LQM32"/>
      <c r="LQN32"/>
      <c r="LQO32"/>
      <c r="LQP32"/>
      <c r="LQQ32"/>
      <c r="LQR32"/>
      <c r="LQS32"/>
      <c r="LQT32"/>
      <c r="LQU32"/>
      <c r="LQV32"/>
      <c r="LQW32"/>
      <c r="LQX32"/>
      <c r="LQY32"/>
      <c r="LQZ32"/>
      <c r="LRA32"/>
      <c r="LRB32"/>
      <c r="LRC32"/>
      <c r="LRD32"/>
      <c r="LRE32"/>
      <c r="LRF32"/>
      <c r="LRG32"/>
      <c r="LRH32"/>
      <c r="LRI32"/>
      <c r="LRJ32"/>
      <c r="LRK32"/>
      <c r="LRL32"/>
      <c r="LRM32"/>
      <c r="LRN32"/>
      <c r="LRO32"/>
      <c r="LRP32"/>
      <c r="LRQ32"/>
      <c r="LRR32"/>
      <c r="LRS32"/>
      <c r="LRT32"/>
      <c r="LRU32"/>
      <c r="LRV32"/>
      <c r="LRW32"/>
      <c r="LRX32"/>
      <c r="LRY32"/>
      <c r="LRZ32"/>
      <c r="LSA32"/>
      <c r="LSB32"/>
      <c r="LSC32"/>
      <c r="LSD32"/>
      <c r="LSE32"/>
      <c r="LSF32"/>
      <c r="LSG32"/>
      <c r="LSH32"/>
      <c r="LSI32"/>
      <c r="LSJ32"/>
      <c r="LSK32"/>
      <c r="LSL32"/>
      <c r="LSM32"/>
      <c r="LSN32"/>
      <c r="LSO32"/>
      <c r="LSP32"/>
      <c r="LSQ32"/>
      <c r="LSR32"/>
      <c r="LSS32"/>
      <c r="LST32"/>
      <c r="LSU32"/>
      <c r="LSV32"/>
      <c r="LSW32"/>
      <c r="LSX32"/>
      <c r="LSY32"/>
      <c r="LSZ32"/>
      <c r="LTA32"/>
      <c r="LTB32"/>
      <c r="LTC32"/>
      <c r="LTD32"/>
      <c r="LTE32"/>
      <c r="LTF32"/>
      <c r="LTG32"/>
      <c r="LTH32"/>
      <c r="LTI32"/>
      <c r="LTJ32"/>
      <c r="LTK32"/>
      <c r="LTL32"/>
      <c r="LTM32"/>
      <c r="LTN32"/>
      <c r="LTO32"/>
      <c r="LTP32"/>
      <c r="LTQ32"/>
      <c r="LTR32"/>
      <c r="LTS32"/>
      <c r="LTT32"/>
      <c r="LTU32"/>
      <c r="LTV32"/>
      <c r="LTW32"/>
      <c r="LTX32"/>
      <c r="LTY32"/>
      <c r="LTZ32"/>
      <c r="LUA32"/>
      <c r="LUB32"/>
      <c r="LUC32"/>
      <c r="LUD32"/>
      <c r="LUE32"/>
      <c r="LUF32"/>
      <c r="LUG32"/>
      <c r="LUH32"/>
      <c r="LUI32"/>
      <c r="LUJ32"/>
      <c r="LUK32"/>
      <c r="LUL32"/>
      <c r="LUM32"/>
      <c r="LUN32"/>
      <c r="LUO32"/>
      <c r="LUP32"/>
      <c r="LUQ32"/>
      <c r="LUR32"/>
      <c r="LUS32"/>
      <c r="LUT32"/>
      <c r="LUU32"/>
      <c r="LUV32"/>
      <c r="LUW32"/>
      <c r="LUX32"/>
      <c r="LUY32"/>
      <c r="LUZ32"/>
      <c r="LVA32"/>
      <c r="LVB32"/>
      <c r="LVC32"/>
      <c r="LVD32"/>
      <c r="LVE32"/>
      <c r="LVF32"/>
      <c r="LVG32"/>
      <c r="LVH32"/>
      <c r="LVI32"/>
      <c r="LVJ32"/>
      <c r="LVK32"/>
      <c r="LVL32"/>
      <c r="LVM32"/>
      <c r="LVN32"/>
      <c r="LVO32"/>
      <c r="LVP32"/>
      <c r="LVQ32"/>
      <c r="LVR32"/>
      <c r="LVS32"/>
      <c r="LVT32"/>
      <c r="LVU32"/>
      <c r="LVV32"/>
      <c r="LVW32"/>
      <c r="LVX32"/>
      <c r="LVY32"/>
      <c r="LVZ32"/>
      <c r="LWA32"/>
      <c r="LWB32"/>
      <c r="LWC32"/>
      <c r="LWD32"/>
      <c r="LWE32"/>
      <c r="LWF32"/>
      <c r="LWG32"/>
      <c r="LWH32"/>
      <c r="LWI32"/>
      <c r="LWJ32"/>
      <c r="LWK32"/>
      <c r="LWL32"/>
      <c r="LWM32"/>
      <c r="LWN32"/>
      <c r="LWO32"/>
      <c r="LWP32"/>
      <c r="LWQ32"/>
      <c r="LWR32"/>
      <c r="LWS32"/>
      <c r="LWT32"/>
      <c r="LWU32"/>
      <c r="LWV32"/>
      <c r="LWW32"/>
      <c r="LWX32"/>
      <c r="LWY32"/>
      <c r="LWZ32"/>
      <c r="LXA32"/>
      <c r="LXB32"/>
      <c r="LXC32"/>
      <c r="LXD32"/>
      <c r="LXE32"/>
      <c r="LXF32"/>
      <c r="LXG32"/>
      <c r="LXH32"/>
      <c r="LXI32"/>
      <c r="LXJ32"/>
      <c r="LXK32"/>
      <c r="LXL32"/>
      <c r="LXM32"/>
      <c r="LXN32"/>
      <c r="LXO32"/>
      <c r="LXP32"/>
      <c r="LXQ32"/>
      <c r="LXR32"/>
      <c r="LXS32"/>
      <c r="LXT32"/>
      <c r="LXU32"/>
      <c r="LXV32"/>
      <c r="LXW32"/>
      <c r="LXX32"/>
      <c r="LXY32"/>
      <c r="LXZ32"/>
      <c r="LYA32"/>
      <c r="LYB32"/>
      <c r="LYC32"/>
      <c r="LYD32"/>
      <c r="LYE32"/>
      <c r="LYF32"/>
      <c r="LYG32"/>
      <c r="LYH32"/>
      <c r="LYI32"/>
      <c r="LYJ32"/>
      <c r="LYK32"/>
      <c r="LYL32"/>
      <c r="LYM32"/>
      <c r="LYN32"/>
      <c r="LYO32"/>
      <c r="LYP32"/>
      <c r="LYQ32"/>
      <c r="LYR32"/>
      <c r="LYS32"/>
      <c r="LYT32"/>
      <c r="LYU32"/>
      <c r="LYV32"/>
      <c r="LYW32"/>
      <c r="LYX32"/>
      <c r="LYY32"/>
      <c r="LYZ32"/>
      <c r="LZA32"/>
      <c r="LZB32"/>
      <c r="LZC32"/>
      <c r="LZD32"/>
      <c r="LZE32"/>
      <c r="LZF32"/>
      <c r="LZG32"/>
      <c r="LZH32"/>
      <c r="LZI32"/>
      <c r="LZJ32"/>
      <c r="LZK32"/>
      <c r="LZL32"/>
      <c r="LZM32"/>
      <c r="LZN32"/>
      <c r="LZO32"/>
      <c r="LZP32"/>
      <c r="LZQ32"/>
      <c r="LZR32"/>
      <c r="LZS32"/>
      <c r="LZT32"/>
      <c r="LZU32"/>
      <c r="LZV32"/>
      <c r="LZW32"/>
      <c r="LZX32"/>
      <c r="LZY32"/>
      <c r="LZZ32"/>
      <c r="MAA32"/>
      <c r="MAB32"/>
      <c r="MAC32"/>
      <c r="MAD32"/>
      <c r="MAE32"/>
      <c r="MAF32"/>
      <c r="MAG32"/>
      <c r="MAH32"/>
      <c r="MAI32"/>
      <c r="MAJ32"/>
      <c r="MAK32"/>
      <c r="MAL32"/>
      <c r="MAM32"/>
      <c r="MAN32"/>
      <c r="MAO32"/>
      <c r="MAP32"/>
      <c r="MAQ32"/>
      <c r="MAR32"/>
      <c r="MAS32"/>
      <c r="MAT32"/>
      <c r="MAU32"/>
      <c r="MAV32"/>
      <c r="MAW32"/>
      <c r="MAX32"/>
      <c r="MAY32"/>
      <c r="MAZ32"/>
      <c r="MBA32"/>
      <c r="MBB32"/>
      <c r="MBC32"/>
      <c r="MBD32"/>
      <c r="MBE32"/>
      <c r="MBF32"/>
      <c r="MBG32"/>
      <c r="MBH32"/>
      <c r="MBI32"/>
      <c r="MBJ32"/>
      <c r="MBK32"/>
      <c r="MBL32"/>
      <c r="MBM32"/>
      <c r="MBN32"/>
      <c r="MBO32"/>
      <c r="MBP32"/>
      <c r="MBQ32"/>
      <c r="MBR32"/>
      <c r="MBS32"/>
      <c r="MBT32"/>
      <c r="MBU32"/>
      <c r="MBV32"/>
      <c r="MBW32"/>
      <c r="MBX32"/>
      <c r="MBY32"/>
      <c r="MBZ32"/>
      <c r="MCA32"/>
      <c r="MCB32"/>
      <c r="MCC32"/>
      <c r="MCD32"/>
      <c r="MCE32"/>
      <c r="MCF32"/>
      <c r="MCG32"/>
      <c r="MCH32"/>
      <c r="MCI32"/>
      <c r="MCJ32"/>
      <c r="MCK32"/>
      <c r="MCL32"/>
      <c r="MCM32"/>
      <c r="MCN32"/>
      <c r="MCO32"/>
      <c r="MCP32"/>
      <c r="MCQ32"/>
      <c r="MCR32"/>
      <c r="MCS32"/>
      <c r="MCT32"/>
      <c r="MCU32"/>
      <c r="MCV32"/>
      <c r="MCW32"/>
      <c r="MCX32"/>
      <c r="MCY32"/>
      <c r="MCZ32"/>
      <c r="MDA32"/>
      <c r="MDB32"/>
      <c r="MDC32"/>
      <c r="MDD32"/>
      <c r="MDE32"/>
      <c r="MDF32"/>
      <c r="MDG32"/>
      <c r="MDH32"/>
      <c r="MDI32"/>
      <c r="MDJ32"/>
      <c r="MDK32"/>
      <c r="MDL32"/>
      <c r="MDM32"/>
      <c r="MDN32"/>
      <c r="MDO32"/>
      <c r="MDP32"/>
      <c r="MDQ32"/>
      <c r="MDR32"/>
      <c r="MDS32"/>
      <c r="MDT32"/>
      <c r="MDU32"/>
      <c r="MDV32"/>
      <c r="MDW32"/>
      <c r="MDX32"/>
      <c r="MDY32"/>
      <c r="MDZ32"/>
      <c r="MEA32"/>
      <c r="MEB32"/>
      <c r="MEC32"/>
      <c r="MED32"/>
      <c r="MEE32"/>
      <c r="MEF32"/>
      <c r="MEG32"/>
      <c r="MEH32"/>
      <c r="MEI32"/>
      <c r="MEJ32"/>
      <c r="MEK32"/>
      <c r="MEL32"/>
      <c r="MEM32"/>
      <c r="MEN32"/>
      <c r="MEO32"/>
      <c r="MEP32"/>
      <c r="MEQ32"/>
      <c r="MER32"/>
      <c r="MES32"/>
      <c r="MET32"/>
      <c r="MEU32"/>
      <c r="MEV32"/>
      <c r="MEW32"/>
      <c r="MEX32"/>
      <c r="MEY32"/>
      <c r="MEZ32"/>
      <c r="MFA32"/>
      <c r="MFB32"/>
      <c r="MFC32"/>
      <c r="MFD32"/>
      <c r="MFE32"/>
      <c r="MFF32"/>
      <c r="MFG32"/>
      <c r="MFH32"/>
      <c r="MFI32"/>
      <c r="MFJ32"/>
      <c r="MFK32"/>
      <c r="MFL32"/>
      <c r="MFM32"/>
      <c r="MFN32"/>
      <c r="MFO32"/>
      <c r="MFP32"/>
      <c r="MFQ32"/>
      <c r="MFR32"/>
      <c r="MFS32"/>
      <c r="MFT32"/>
      <c r="MFU32"/>
      <c r="MFV32"/>
      <c r="MFW32"/>
      <c r="MFX32"/>
      <c r="MFY32"/>
      <c r="MFZ32"/>
      <c r="MGA32"/>
      <c r="MGB32"/>
      <c r="MGC32"/>
      <c r="MGD32"/>
      <c r="MGE32"/>
      <c r="MGF32"/>
      <c r="MGG32"/>
      <c r="MGH32"/>
      <c r="MGI32"/>
      <c r="MGJ32"/>
      <c r="MGK32"/>
      <c r="MGL32"/>
      <c r="MGM32"/>
      <c r="MGN32"/>
      <c r="MGO32"/>
      <c r="MGP32"/>
      <c r="MGQ32"/>
      <c r="MGR32"/>
      <c r="MGS32"/>
      <c r="MGT32"/>
      <c r="MGU32"/>
      <c r="MGV32"/>
      <c r="MGW32"/>
      <c r="MGX32"/>
      <c r="MGY32"/>
      <c r="MGZ32"/>
      <c r="MHA32"/>
      <c r="MHB32"/>
      <c r="MHC32"/>
      <c r="MHD32"/>
      <c r="MHE32"/>
      <c r="MHF32"/>
      <c r="MHG32"/>
      <c r="MHH32"/>
      <c r="MHI32"/>
      <c r="MHJ32"/>
      <c r="MHK32"/>
      <c r="MHL32"/>
      <c r="MHM32"/>
      <c r="MHN32"/>
      <c r="MHO32"/>
      <c r="MHP32"/>
      <c r="MHQ32"/>
      <c r="MHR32"/>
      <c r="MHS32"/>
      <c r="MHT32"/>
      <c r="MHU32"/>
      <c r="MHV32"/>
      <c r="MHW32"/>
      <c r="MHX32"/>
      <c r="MHY32"/>
      <c r="MHZ32"/>
      <c r="MIA32"/>
      <c r="MIB32"/>
      <c r="MIC32"/>
      <c r="MID32"/>
      <c r="MIE32"/>
      <c r="MIF32"/>
      <c r="MIG32"/>
      <c r="MIH32"/>
      <c r="MII32"/>
      <c r="MIJ32"/>
      <c r="MIK32"/>
      <c r="MIL32"/>
      <c r="MIM32"/>
      <c r="MIN32"/>
      <c r="MIO32"/>
      <c r="MIP32"/>
      <c r="MIQ32"/>
      <c r="MIR32"/>
      <c r="MIS32"/>
      <c r="MIT32"/>
      <c r="MIU32"/>
      <c r="MIV32"/>
      <c r="MIW32"/>
      <c r="MIX32"/>
      <c r="MIY32"/>
      <c r="MIZ32"/>
      <c r="MJA32"/>
      <c r="MJB32"/>
      <c r="MJC32"/>
      <c r="MJD32"/>
      <c r="MJE32"/>
      <c r="MJF32"/>
      <c r="MJG32"/>
      <c r="MJH32"/>
      <c r="MJI32"/>
      <c r="MJJ32"/>
      <c r="MJK32"/>
      <c r="MJL32"/>
      <c r="MJM32"/>
      <c r="MJN32"/>
      <c r="MJO32"/>
      <c r="MJP32"/>
      <c r="MJQ32"/>
      <c r="MJR32"/>
      <c r="MJS32"/>
      <c r="MJT32"/>
      <c r="MJU32"/>
      <c r="MJV32"/>
      <c r="MJW32"/>
      <c r="MJX32"/>
      <c r="MJY32"/>
      <c r="MJZ32"/>
      <c r="MKA32"/>
      <c r="MKB32"/>
      <c r="MKC32"/>
      <c r="MKD32"/>
      <c r="MKE32"/>
      <c r="MKF32"/>
      <c r="MKG32"/>
      <c r="MKH32"/>
      <c r="MKI32"/>
      <c r="MKJ32"/>
      <c r="MKK32"/>
      <c r="MKL32"/>
      <c r="MKM32"/>
      <c r="MKN32"/>
      <c r="MKO32"/>
      <c r="MKP32"/>
      <c r="MKQ32"/>
      <c r="MKR32"/>
      <c r="MKS32"/>
      <c r="MKT32"/>
      <c r="MKU32"/>
      <c r="MKV32"/>
      <c r="MKW32"/>
      <c r="MKX32"/>
      <c r="MKY32"/>
      <c r="MKZ32"/>
      <c r="MLA32"/>
      <c r="MLB32"/>
      <c r="MLC32"/>
      <c r="MLD32"/>
      <c r="MLE32"/>
      <c r="MLF32"/>
      <c r="MLG32"/>
      <c r="MLH32"/>
      <c r="MLI32"/>
      <c r="MLJ32"/>
      <c r="MLK32"/>
      <c r="MLL32"/>
      <c r="MLM32"/>
      <c r="MLN32"/>
      <c r="MLO32"/>
      <c r="MLP32"/>
      <c r="MLQ32"/>
      <c r="MLR32"/>
      <c r="MLS32"/>
      <c r="MLT32"/>
      <c r="MLU32"/>
      <c r="MLV32"/>
      <c r="MLW32"/>
      <c r="MLX32"/>
      <c r="MLY32"/>
      <c r="MLZ32"/>
      <c r="MMA32"/>
      <c r="MMB32"/>
      <c r="MMC32"/>
      <c r="MMD32"/>
      <c r="MME32"/>
      <c r="MMF32"/>
      <c r="MMG32"/>
      <c r="MMH32"/>
      <c r="MMI32"/>
      <c r="MMJ32"/>
      <c r="MMK32"/>
      <c r="MML32"/>
      <c r="MMM32"/>
      <c r="MMN32"/>
      <c r="MMO32"/>
      <c r="MMP32"/>
      <c r="MMQ32"/>
      <c r="MMR32"/>
      <c r="MMS32"/>
      <c r="MMT32"/>
      <c r="MMU32"/>
      <c r="MMV32"/>
      <c r="MMW32"/>
      <c r="MMX32"/>
      <c r="MMY32"/>
      <c r="MMZ32"/>
      <c r="MNA32"/>
      <c r="MNB32"/>
      <c r="MNC32"/>
      <c r="MND32"/>
      <c r="MNE32"/>
      <c r="MNF32"/>
      <c r="MNG32"/>
      <c r="MNH32"/>
      <c r="MNI32"/>
      <c r="MNJ32"/>
      <c r="MNK32"/>
      <c r="MNL32"/>
      <c r="MNM32"/>
      <c r="MNN32"/>
      <c r="MNO32"/>
      <c r="MNP32"/>
      <c r="MNQ32"/>
      <c r="MNR32"/>
      <c r="MNS32"/>
      <c r="MNT32"/>
      <c r="MNU32"/>
      <c r="MNV32"/>
      <c r="MNW32"/>
      <c r="MNX32"/>
      <c r="MNY32"/>
      <c r="MNZ32"/>
      <c r="MOA32"/>
      <c r="MOB32"/>
      <c r="MOC32"/>
      <c r="MOD32"/>
      <c r="MOE32"/>
      <c r="MOF32"/>
      <c r="MOG32"/>
      <c r="MOH32"/>
      <c r="MOI32"/>
      <c r="MOJ32"/>
      <c r="MOK32"/>
      <c r="MOL32"/>
      <c r="MOM32"/>
      <c r="MON32"/>
      <c r="MOO32"/>
      <c r="MOP32"/>
      <c r="MOQ32"/>
      <c r="MOR32"/>
      <c r="MOS32"/>
      <c r="MOT32"/>
      <c r="MOU32"/>
      <c r="MOV32"/>
      <c r="MOW32"/>
      <c r="MOX32"/>
      <c r="MOY32"/>
      <c r="MOZ32"/>
      <c r="MPA32"/>
      <c r="MPB32"/>
      <c r="MPC32"/>
      <c r="MPD32"/>
      <c r="MPE32"/>
      <c r="MPF32"/>
      <c r="MPG32"/>
      <c r="MPH32"/>
      <c r="MPI32"/>
      <c r="MPJ32"/>
      <c r="MPK32"/>
      <c r="MPL32"/>
      <c r="MPM32"/>
      <c r="MPN32"/>
      <c r="MPO32"/>
      <c r="MPP32"/>
      <c r="MPQ32"/>
      <c r="MPR32"/>
      <c r="MPS32"/>
      <c r="MPT32"/>
      <c r="MPU32"/>
      <c r="MPV32"/>
      <c r="MPW32"/>
      <c r="MPX32"/>
      <c r="MPY32"/>
      <c r="MPZ32"/>
      <c r="MQA32"/>
      <c r="MQB32"/>
      <c r="MQC32"/>
      <c r="MQD32"/>
      <c r="MQE32"/>
      <c r="MQF32"/>
      <c r="MQG32"/>
      <c r="MQH32"/>
      <c r="MQI32"/>
      <c r="MQJ32"/>
      <c r="MQK32"/>
      <c r="MQL32"/>
      <c r="MQM32"/>
      <c r="MQN32"/>
      <c r="MQO32"/>
      <c r="MQP32"/>
      <c r="MQQ32"/>
      <c r="MQR32"/>
      <c r="MQS32"/>
      <c r="MQT32"/>
      <c r="MQU32"/>
      <c r="MQV32"/>
      <c r="MQW32"/>
      <c r="MQX32"/>
      <c r="MQY32"/>
      <c r="MQZ32"/>
      <c r="MRA32"/>
      <c r="MRB32"/>
      <c r="MRC32"/>
      <c r="MRD32"/>
      <c r="MRE32"/>
      <c r="MRF32"/>
      <c r="MRG32"/>
      <c r="MRH32"/>
      <c r="MRI32"/>
      <c r="MRJ32"/>
      <c r="MRK32"/>
      <c r="MRL32"/>
      <c r="MRM32"/>
      <c r="MRN32"/>
      <c r="MRO32"/>
      <c r="MRP32"/>
      <c r="MRQ32"/>
      <c r="MRR32"/>
      <c r="MRS32"/>
      <c r="MRT32"/>
      <c r="MRU32"/>
      <c r="MRV32"/>
      <c r="MRW32"/>
      <c r="MRX32"/>
      <c r="MRY32"/>
      <c r="MRZ32"/>
      <c r="MSA32"/>
      <c r="MSB32"/>
      <c r="MSC32"/>
      <c r="MSD32"/>
      <c r="MSE32"/>
      <c r="MSF32"/>
      <c r="MSG32"/>
      <c r="MSH32"/>
      <c r="MSI32"/>
      <c r="MSJ32"/>
      <c r="MSK32"/>
      <c r="MSL32"/>
      <c r="MSM32"/>
      <c r="MSN32"/>
      <c r="MSO32"/>
      <c r="MSP32"/>
      <c r="MSQ32"/>
      <c r="MSR32"/>
      <c r="MSS32"/>
      <c r="MST32"/>
      <c r="MSU32"/>
      <c r="MSV32"/>
      <c r="MSW32"/>
      <c r="MSX32"/>
      <c r="MSY32"/>
      <c r="MSZ32"/>
      <c r="MTA32"/>
      <c r="MTB32"/>
      <c r="MTC32"/>
      <c r="MTD32"/>
      <c r="MTE32"/>
      <c r="MTF32"/>
      <c r="MTG32"/>
      <c r="MTH32"/>
      <c r="MTI32"/>
      <c r="MTJ32"/>
      <c r="MTK32"/>
      <c r="MTL32"/>
      <c r="MTM32"/>
      <c r="MTN32"/>
      <c r="MTO32"/>
      <c r="MTP32"/>
      <c r="MTQ32"/>
      <c r="MTR32"/>
      <c r="MTS32"/>
      <c r="MTT32"/>
      <c r="MTU32"/>
      <c r="MTV32"/>
      <c r="MTW32"/>
      <c r="MTX32"/>
      <c r="MTY32"/>
      <c r="MTZ32"/>
      <c r="MUA32"/>
      <c r="MUB32"/>
      <c r="MUC32"/>
      <c r="MUD32"/>
      <c r="MUE32"/>
      <c r="MUF32"/>
      <c r="MUG32"/>
      <c r="MUH32"/>
      <c r="MUI32"/>
      <c r="MUJ32"/>
      <c r="MUK32"/>
      <c r="MUL32"/>
      <c r="MUM32"/>
      <c r="MUN32"/>
      <c r="MUO32"/>
      <c r="MUP32"/>
      <c r="MUQ32"/>
      <c r="MUR32"/>
      <c r="MUS32"/>
      <c r="MUT32"/>
      <c r="MUU32"/>
      <c r="MUV32"/>
      <c r="MUW32"/>
      <c r="MUX32"/>
      <c r="MUY32"/>
      <c r="MUZ32"/>
      <c r="MVA32"/>
      <c r="MVB32"/>
      <c r="MVC32"/>
      <c r="MVD32"/>
      <c r="MVE32"/>
      <c r="MVF32"/>
      <c r="MVG32"/>
      <c r="MVH32"/>
      <c r="MVI32"/>
      <c r="MVJ32"/>
      <c r="MVK32"/>
      <c r="MVL32"/>
      <c r="MVM32"/>
      <c r="MVN32"/>
      <c r="MVO32"/>
      <c r="MVP32"/>
      <c r="MVQ32"/>
      <c r="MVR32"/>
      <c r="MVS32"/>
      <c r="MVT32"/>
      <c r="MVU32"/>
      <c r="MVV32"/>
      <c r="MVW32"/>
      <c r="MVX32"/>
      <c r="MVY32"/>
      <c r="MVZ32"/>
      <c r="MWA32"/>
      <c r="MWB32"/>
      <c r="MWC32"/>
      <c r="MWD32"/>
      <c r="MWE32"/>
      <c r="MWF32"/>
      <c r="MWG32"/>
      <c r="MWH32"/>
      <c r="MWI32"/>
      <c r="MWJ32"/>
      <c r="MWK32"/>
      <c r="MWL32"/>
      <c r="MWM32"/>
      <c r="MWN32"/>
      <c r="MWO32"/>
      <c r="MWP32"/>
      <c r="MWQ32"/>
      <c r="MWR32"/>
      <c r="MWS32"/>
      <c r="MWT32"/>
      <c r="MWU32"/>
      <c r="MWV32"/>
      <c r="MWW32"/>
      <c r="MWX32"/>
      <c r="MWY32"/>
      <c r="MWZ32"/>
      <c r="MXA32"/>
      <c r="MXB32"/>
      <c r="MXC32"/>
      <c r="MXD32"/>
      <c r="MXE32"/>
      <c r="MXF32"/>
      <c r="MXG32"/>
      <c r="MXH32"/>
      <c r="MXI32"/>
      <c r="MXJ32"/>
      <c r="MXK32"/>
      <c r="MXL32"/>
      <c r="MXM32"/>
      <c r="MXN32"/>
      <c r="MXO32"/>
      <c r="MXP32"/>
      <c r="MXQ32"/>
      <c r="MXR32"/>
      <c r="MXS32"/>
      <c r="MXT32"/>
      <c r="MXU32"/>
      <c r="MXV32"/>
      <c r="MXW32"/>
      <c r="MXX32"/>
      <c r="MXY32"/>
      <c r="MXZ32"/>
      <c r="MYA32"/>
      <c r="MYB32"/>
      <c r="MYC32"/>
      <c r="MYD32"/>
      <c r="MYE32"/>
      <c r="MYF32"/>
      <c r="MYG32"/>
      <c r="MYH32"/>
      <c r="MYI32"/>
      <c r="MYJ32"/>
      <c r="MYK32"/>
      <c r="MYL32"/>
      <c r="MYM32"/>
      <c r="MYN32"/>
      <c r="MYO32"/>
      <c r="MYP32"/>
      <c r="MYQ32"/>
      <c r="MYR32"/>
      <c r="MYS32"/>
      <c r="MYT32"/>
      <c r="MYU32"/>
      <c r="MYV32"/>
      <c r="MYW32"/>
      <c r="MYX32"/>
      <c r="MYY32"/>
      <c r="MYZ32"/>
      <c r="MZA32"/>
      <c r="MZB32"/>
      <c r="MZC32"/>
      <c r="MZD32"/>
      <c r="MZE32"/>
      <c r="MZF32"/>
      <c r="MZG32"/>
      <c r="MZH32"/>
      <c r="MZI32"/>
      <c r="MZJ32"/>
      <c r="MZK32"/>
      <c r="MZL32"/>
      <c r="MZM32"/>
      <c r="MZN32"/>
      <c r="MZO32"/>
      <c r="MZP32"/>
      <c r="MZQ32"/>
      <c r="MZR32"/>
      <c r="MZS32"/>
      <c r="MZT32"/>
      <c r="MZU32"/>
      <c r="MZV32"/>
      <c r="MZW32"/>
      <c r="MZX32"/>
      <c r="MZY32"/>
      <c r="MZZ32"/>
      <c r="NAA32"/>
      <c r="NAB32"/>
      <c r="NAC32"/>
      <c r="NAD32"/>
      <c r="NAE32"/>
      <c r="NAF32"/>
      <c r="NAG32"/>
      <c r="NAH32"/>
      <c r="NAI32"/>
      <c r="NAJ32"/>
      <c r="NAK32"/>
      <c r="NAL32"/>
      <c r="NAM32"/>
      <c r="NAN32"/>
      <c r="NAO32"/>
      <c r="NAP32"/>
      <c r="NAQ32"/>
      <c r="NAR32"/>
      <c r="NAS32"/>
      <c r="NAT32"/>
      <c r="NAU32"/>
      <c r="NAV32"/>
      <c r="NAW32"/>
      <c r="NAX32"/>
      <c r="NAY32"/>
      <c r="NAZ32"/>
      <c r="NBA32"/>
      <c r="NBB32"/>
      <c r="NBC32"/>
      <c r="NBD32"/>
      <c r="NBE32"/>
      <c r="NBF32"/>
      <c r="NBG32"/>
      <c r="NBH32"/>
      <c r="NBI32"/>
      <c r="NBJ32"/>
      <c r="NBK32"/>
      <c r="NBL32"/>
      <c r="NBM32"/>
      <c r="NBN32"/>
      <c r="NBO32"/>
      <c r="NBP32"/>
      <c r="NBQ32"/>
      <c r="NBR32"/>
      <c r="NBS32"/>
      <c r="NBT32"/>
      <c r="NBU32"/>
      <c r="NBV32"/>
      <c r="NBW32"/>
      <c r="NBX32"/>
      <c r="NBY32"/>
      <c r="NBZ32"/>
      <c r="NCA32"/>
      <c r="NCB32"/>
      <c r="NCC32"/>
      <c r="NCD32"/>
      <c r="NCE32"/>
      <c r="NCF32"/>
      <c r="NCG32"/>
      <c r="NCH32"/>
      <c r="NCI32"/>
      <c r="NCJ32"/>
      <c r="NCK32"/>
      <c r="NCL32"/>
      <c r="NCM32"/>
      <c r="NCN32"/>
      <c r="NCO32"/>
      <c r="NCP32"/>
      <c r="NCQ32"/>
      <c r="NCR32"/>
      <c r="NCS32"/>
      <c r="NCT32"/>
      <c r="NCU32"/>
      <c r="NCV32"/>
      <c r="NCW32"/>
      <c r="NCX32"/>
      <c r="NCY32"/>
      <c r="NCZ32"/>
      <c r="NDA32"/>
      <c r="NDB32"/>
      <c r="NDC32"/>
      <c r="NDD32"/>
      <c r="NDE32"/>
      <c r="NDF32"/>
      <c r="NDG32"/>
      <c r="NDH32"/>
      <c r="NDI32"/>
      <c r="NDJ32"/>
      <c r="NDK32"/>
      <c r="NDL32"/>
      <c r="NDM32"/>
      <c r="NDN32"/>
      <c r="NDO32"/>
      <c r="NDP32"/>
      <c r="NDQ32"/>
      <c r="NDR32"/>
      <c r="NDS32"/>
      <c r="NDT32"/>
      <c r="NDU32"/>
      <c r="NDV32"/>
      <c r="NDW32"/>
      <c r="NDX32"/>
      <c r="NDY32"/>
      <c r="NDZ32"/>
      <c r="NEA32"/>
      <c r="NEB32"/>
      <c r="NEC32"/>
      <c r="NED32"/>
      <c r="NEE32"/>
      <c r="NEF32"/>
      <c r="NEG32"/>
      <c r="NEH32"/>
      <c r="NEI32"/>
      <c r="NEJ32"/>
      <c r="NEK32"/>
      <c r="NEL32"/>
      <c r="NEM32"/>
      <c r="NEN32"/>
      <c r="NEO32"/>
      <c r="NEP32"/>
      <c r="NEQ32"/>
      <c r="NER32"/>
      <c r="NES32"/>
      <c r="NET32"/>
      <c r="NEU32"/>
      <c r="NEV32"/>
      <c r="NEW32"/>
      <c r="NEX32"/>
      <c r="NEY32"/>
      <c r="NEZ32"/>
      <c r="NFA32"/>
      <c r="NFB32"/>
      <c r="NFC32"/>
      <c r="NFD32"/>
      <c r="NFE32"/>
      <c r="NFF32"/>
      <c r="NFG32"/>
      <c r="NFH32"/>
      <c r="NFI32"/>
      <c r="NFJ32"/>
      <c r="NFK32"/>
      <c r="NFL32"/>
      <c r="NFM32"/>
      <c r="NFN32"/>
      <c r="NFO32"/>
      <c r="NFP32"/>
      <c r="NFQ32"/>
      <c r="NFR32"/>
      <c r="NFS32"/>
      <c r="NFT32"/>
      <c r="NFU32"/>
      <c r="NFV32"/>
      <c r="NFW32"/>
      <c r="NFX32"/>
      <c r="NFY32"/>
      <c r="NFZ32"/>
      <c r="NGA32"/>
      <c r="NGB32"/>
      <c r="NGC32"/>
      <c r="NGD32"/>
      <c r="NGE32"/>
      <c r="NGF32"/>
      <c r="NGG32"/>
      <c r="NGH32"/>
      <c r="NGI32"/>
      <c r="NGJ32"/>
      <c r="NGK32"/>
      <c r="NGL32"/>
      <c r="NGM32"/>
      <c r="NGN32"/>
      <c r="NGO32"/>
      <c r="NGP32"/>
      <c r="NGQ32"/>
      <c r="NGR32"/>
      <c r="NGS32"/>
      <c r="NGT32"/>
      <c r="NGU32"/>
      <c r="NGV32"/>
      <c r="NGW32"/>
      <c r="NGX32"/>
      <c r="NGY32"/>
      <c r="NGZ32"/>
      <c r="NHA32"/>
      <c r="NHB32"/>
      <c r="NHC32"/>
      <c r="NHD32"/>
      <c r="NHE32"/>
      <c r="NHF32"/>
      <c r="NHG32"/>
      <c r="NHH32"/>
      <c r="NHI32"/>
      <c r="NHJ32"/>
      <c r="NHK32"/>
      <c r="NHL32"/>
      <c r="NHM32"/>
      <c r="NHN32"/>
      <c r="NHO32"/>
      <c r="NHP32"/>
      <c r="NHQ32"/>
      <c r="NHR32"/>
      <c r="NHS32"/>
      <c r="NHT32"/>
      <c r="NHU32"/>
      <c r="NHV32"/>
      <c r="NHW32"/>
      <c r="NHX32"/>
      <c r="NHY32"/>
      <c r="NHZ32"/>
      <c r="NIA32"/>
      <c r="NIB32"/>
      <c r="NIC32"/>
      <c r="NID32"/>
      <c r="NIE32"/>
      <c r="NIF32"/>
      <c r="NIG32"/>
      <c r="NIH32"/>
      <c r="NII32"/>
      <c r="NIJ32"/>
      <c r="NIK32"/>
      <c r="NIL32"/>
      <c r="NIM32"/>
      <c r="NIN32"/>
      <c r="NIO32"/>
      <c r="NIP32"/>
      <c r="NIQ32"/>
      <c r="NIR32"/>
      <c r="NIS32"/>
      <c r="NIT32"/>
      <c r="NIU32"/>
      <c r="NIV32"/>
      <c r="NIW32"/>
      <c r="NIX32"/>
      <c r="NIY32"/>
      <c r="NIZ32"/>
      <c r="NJA32"/>
      <c r="NJB32"/>
      <c r="NJC32"/>
      <c r="NJD32"/>
      <c r="NJE32"/>
      <c r="NJF32"/>
      <c r="NJG32"/>
      <c r="NJH32"/>
      <c r="NJI32"/>
      <c r="NJJ32"/>
      <c r="NJK32"/>
      <c r="NJL32"/>
      <c r="NJM32"/>
      <c r="NJN32"/>
      <c r="NJO32"/>
      <c r="NJP32"/>
      <c r="NJQ32"/>
      <c r="NJR32"/>
      <c r="NJS32"/>
      <c r="NJT32"/>
      <c r="NJU32"/>
      <c r="NJV32"/>
      <c r="NJW32"/>
      <c r="NJX32"/>
      <c r="NJY32"/>
      <c r="NJZ32"/>
      <c r="NKA32"/>
      <c r="NKB32"/>
      <c r="NKC32"/>
      <c r="NKD32"/>
      <c r="NKE32"/>
      <c r="NKF32"/>
      <c r="NKG32"/>
      <c r="NKH32"/>
      <c r="NKI32"/>
      <c r="NKJ32"/>
      <c r="NKK32"/>
      <c r="NKL32"/>
      <c r="NKM32"/>
      <c r="NKN32"/>
      <c r="NKO32"/>
      <c r="NKP32"/>
      <c r="NKQ32"/>
      <c r="NKR32"/>
      <c r="NKS32"/>
      <c r="NKT32"/>
      <c r="NKU32"/>
      <c r="NKV32"/>
      <c r="NKW32"/>
      <c r="NKX32"/>
      <c r="NKY32"/>
      <c r="NKZ32"/>
      <c r="NLA32"/>
      <c r="NLB32"/>
      <c r="NLC32"/>
      <c r="NLD32"/>
      <c r="NLE32"/>
      <c r="NLF32"/>
      <c r="NLG32"/>
      <c r="NLH32"/>
      <c r="NLI32"/>
      <c r="NLJ32"/>
      <c r="NLK32"/>
      <c r="NLL32"/>
      <c r="NLM32"/>
      <c r="NLN32"/>
      <c r="NLO32"/>
      <c r="NLP32"/>
      <c r="NLQ32"/>
      <c r="NLR32"/>
      <c r="NLS32"/>
      <c r="NLT32"/>
      <c r="NLU32"/>
      <c r="NLV32"/>
      <c r="NLW32"/>
      <c r="NLX32"/>
      <c r="NLY32"/>
      <c r="NLZ32"/>
      <c r="NMA32"/>
      <c r="NMB32"/>
      <c r="NMC32"/>
      <c r="NMD32"/>
      <c r="NME32"/>
      <c r="NMF32"/>
      <c r="NMG32"/>
      <c r="NMH32"/>
      <c r="NMI32"/>
      <c r="NMJ32"/>
      <c r="NMK32"/>
      <c r="NML32"/>
      <c r="NMM32"/>
      <c r="NMN32"/>
      <c r="NMO32"/>
      <c r="NMP32"/>
      <c r="NMQ32"/>
      <c r="NMR32"/>
      <c r="NMS32"/>
      <c r="NMT32"/>
      <c r="NMU32"/>
      <c r="NMV32"/>
      <c r="NMW32"/>
      <c r="NMX32"/>
      <c r="NMY32"/>
      <c r="NMZ32"/>
      <c r="NNA32"/>
      <c r="NNB32"/>
      <c r="NNC32"/>
      <c r="NND32"/>
      <c r="NNE32"/>
      <c r="NNF32"/>
      <c r="NNG32"/>
      <c r="NNH32"/>
      <c r="NNI32"/>
      <c r="NNJ32"/>
      <c r="NNK32"/>
      <c r="NNL32"/>
      <c r="NNM32"/>
      <c r="NNN32"/>
      <c r="NNO32"/>
      <c r="NNP32"/>
      <c r="NNQ32"/>
      <c r="NNR32"/>
      <c r="NNS32"/>
      <c r="NNT32"/>
      <c r="NNU32"/>
      <c r="NNV32"/>
      <c r="NNW32"/>
      <c r="NNX32"/>
      <c r="NNY32"/>
      <c r="NNZ32"/>
      <c r="NOA32"/>
      <c r="NOB32"/>
      <c r="NOC32"/>
      <c r="NOD32"/>
      <c r="NOE32"/>
      <c r="NOF32"/>
      <c r="NOG32"/>
      <c r="NOH32"/>
      <c r="NOI32"/>
      <c r="NOJ32"/>
      <c r="NOK32"/>
      <c r="NOL32"/>
      <c r="NOM32"/>
      <c r="NON32"/>
      <c r="NOO32"/>
      <c r="NOP32"/>
      <c r="NOQ32"/>
      <c r="NOR32"/>
      <c r="NOS32"/>
      <c r="NOT32"/>
      <c r="NOU32"/>
      <c r="NOV32"/>
      <c r="NOW32"/>
      <c r="NOX32"/>
      <c r="NOY32"/>
      <c r="NOZ32"/>
      <c r="NPA32"/>
      <c r="NPB32"/>
      <c r="NPC32"/>
      <c r="NPD32"/>
      <c r="NPE32"/>
      <c r="NPF32"/>
      <c r="NPG32"/>
      <c r="NPH32"/>
      <c r="NPI32"/>
      <c r="NPJ32"/>
      <c r="NPK32"/>
      <c r="NPL32"/>
      <c r="NPM32"/>
      <c r="NPN32"/>
      <c r="NPO32"/>
      <c r="NPP32"/>
      <c r="NPQ32"/>
      <c r="NPR32"/>
      <c r="NPS32"/>
      <c r="NPT32"/>
      <c r="NPU32"/>
      <c r="NPV32"/>
      <c r="NPW32"/>
      <c r="NPX32"/>
      <c r="NPY32"/>
      <c r="NPZ32"/>
      <c r="NQA32"/>
      <c r="NQB32"/>
      <c r="NQC32"/>
      <c r="NQD32"/>
      <c r="NQE32"/>
      <c r="NQF32"/>
      <c r="NQG32"/>
      <c r="NQH32"/>
      <c r="NQI32"/>
      <c r="NQJ32"/>
      <c r="NQK32"/>
      <c r="NQL32"/>
      <c r="NQM32"/>
      <c r="NQN32"/>
      <c r="NQO32"/>
      <c r="NQP32"/>
      <c r="NQQ32"/>
      <c r="NQR32"/>
      <c r="NQS32"/>
      <c r="NQT32"/>
      <c r="NQU32"/>
      <c r="NQV32"/>
      <c r="NQW32"/>
      <c r="NQX32"/>
      <c r="NQY32"/>
      <c r="NQZ32"/>
      <c r="NRA32"/>
      <c r="NRB32"/>
      <c r="NRC32"/>
      <c r="NRD32"/>
      <c r="NRE32"/>
      <c r="NRF32"/>
      <c r="NRG32"/>
      <c r="NRH32"/>
      <c r="NRI32"/>
      <c r="NRJ32"/>
      <c r="NRK32"/>
      <c r="NRL32"/>
      <c r="NRM32"/>
      <c r="NRN32"/>
      <c r="NRO32"/>
      <c r="NRP32"/>
      <c r="NRQ32"/>
      <c r="NRR32"/>
      <c r="NRS32"/>
      <c r="NRT32"/>
      <c r="NRU32"/>
      <c r="NRV32"/>
      <c r="NRW32"/>
      <c r="NRX32"/>
      <c r="NRY32"/>
      <c r="NRZ32"/>
      <c r="NSA32"/>
      <c r="NSB32"/>
      <c r="NSC32"/>
      <c r="NSD32"/>
      <c r="NSE32"/>
      <c r="NSF32"/>
      <c r="NSG32"/>
      <c r="NSH32"/>
      <c r="NSI32"/>
      <c r="NSJ32"/>
      <c r="NSK32"/>
      <c r="NSL32"/>
      <c r="NSM32"/>
      <c r="NSN32"/>
      <c r="NSO32"/>
      <c r="NSP32"/>
      <c r="NSQ32"/>
      <c r="NSR32"/>
      <c r="NSS32"/>
      <c r="NST32"/>
      <c r="NSU32"/>
      <c r="NSV32"/>
      <c r="NSW32"/>
      <c r="NSX32"/>
      <c r="NSY32"/>
      <c r="NSZ32"/>
      <c r="NTA32"/>
      <c r="NTB32"/>
      <c r="NTC32"/>
      <c r="NTD32"/>
      <c r="NTE32"/>
      <c r="NTF32"/>
      <c r="NTG32"/>
      <c r="NTH32"/>
      <c r="NTI32"/>
      <c r="NTJ32"/>
      <c r="NTK32"/>
      <c r="NTL32"/>
      <c r="NTM32"/>
      <c r="NTN32"/>
      <c r="NTO32"/>
      <c r="NTP32"/>
      <c r="NTQ32"/>
      <c r="NTR32"/>
      <c r="NTS32"/>
      <c r="NTT32"/>
      <c r="NTU32"/>
      <c r="NTV32"/>
      <c r="NTW32"/>
      <c r="NTX32"/>
      <c r="NTY32"/>
      <c r="NTZ32"/>
      <c r="NUA32"/>
      <c r="NUB32"/>
      <c r="NUC32"/>
      <c r="NUD32"/>
      <c r="NUE32"/>
      <c r="NUF32"/>
      <c r="NUG32"/>
      <c r="NUH32"/>
      <c r="NUI32"/>
      <c r="NUJ32"/>
      <c r="NUK32"/>
      <c r="NUL32"/>
      <c r="NUM32"/>
      <c r="NUN32"/>
      <c r="NUO32"/>
      <c r="NUP32"/>
      <c r="NUQ32"/>
      <c r="NUR32"/>
      <c r="NUS32"/>
      <c r="NUT32"/>
      <c r="NUU32"/>
      <c r="NUV32"/>
      <c r="NUW32"/>
      <c r="NUX32"/>
      <c r="NUY32"/>
      <c r="NUZ32"/>
      <c r="NVA32"/>
      <c r="NVB32"/>
      <c r="NVC32"/>
      <c r="NVD32"/>
      <c r="NVE32"/>
      <c r="NVF32"/>
      <c r="NVG32"/>
      <c r="NVH32"/>
      <c r="NVI32"/>
      <c r="NVJ32"/>
      <c r="NVK32"/>
      <c r="NVL32"/>
      <c r="NVM32"/>
      <c r="NVN32"/>
      <c r="NVO32"/>
      <c r="NVP32"/>
      <c r="NVQ32"/>
      <c r="NVR32"/>
      <c r="NVS32"/>
      <c r="NVT32"/>
      <c r="NVU32"/>
      <c r="NVV32"/>
      <c r="NVW32"/>
      <c r="NVX32"/>
      <c r="NVY32"/>
      <c r="NVZ32"/>
      <c r="NWA32"/>
      <c r="NWB32"/>
      <c r="NWC32"/>
      <c r="NWD32"/>
      <c r="NWE32"/>
      <c r="NWF32"/>
      <c r="NWG32"/>
      <c r="NWH32"/>
      <c r="NWI32"/>
      <c r="NWJ32"/>
      <c r="NWK32"/>
      <c r="NWL32"/>
      <c r="NWM32"/>
      <c r="NWN32"/>
      <c r="NWO32"/>
      <c r="NWP32"/>
      <c r="NWQ32"/>
      <c r="NWR32"/>
      <c r="NWS32"/>
      <c r="NWT32"/>
      <c r="NWU32"/>
      <c r="NWV32"/>
      <c r="NWW32"/>
      <c r="NWX32"/>
      <c r="NWY32"/>
      <c r="NWZ32"/>
      <c r="NXA32"/>
      <c r="NXB32"/>
      <c r="NXC32"/>
      <c r="NXD32"/>
      <c r="NXE32"/>
      <c r="NXF32"/>
      <c r="NXG32"/>
      <c r="NXH32"/>
      <c r="NXI32"/>
      <c r="NXJ32"/>
      <c r="NXK32"/>
      <c r="NXL32"/>
      <c r="NXM32"/>
      <c r="NXN32"/>
      <c r="NXO32"/>
      <c r="NXP32"/>
      <c r="NXQ32"/>
      <c r="NXR32"/>
      <c r="NXS32"/>
      <c r="NXT32"/>
      <c r="NXU32"/>
      <c r="NXV32"/>
      <c r="NXW32"/>
      <c r="NXX32"/>
      <c r="NXY32"/>
      <c r="NXZ32"/>
      <c r="NYA32"/>
      <c r="NYB32"/>
      <c r="NYC32"/>
      <c r="NYD32"/>
      <c r="NYE32"/>
      <c r="NYF32"/>
      <c r="NYG32"/>
      <c r="NYH32"/>
      <c r="NYI32"/>
      <c r="NYJ32"/>
      <c r="NYK32"/>
      <c r="NYL32"/>
      <c r="NYM32"/>
      <c r="NYN32"/>
      <c r="NYO32"/>
      <c r="NYP32"/>
      <c r="NYQ32"/>
      <c r="NYR32"/>
      <c r="NYS32"/>
      <c r="NYT32"/>
      <c r="NYU32"/>
      <c r="NYV32"/>
      <c r="NYW32"/>
      <c r="NYX32"/>
      <c r="NYY32"/>
      <c r="NYZ32"/>
      <c r="NZA32"/>
      <c r="NZB32"/>
      <c r="NZC32"/>
      <c r="NZD32"/>
      <c r="NZE32"/>
      <c r="NZF32"/>
      <c r="NZG32"/>
      <c r="NZH32"/>
      <c r="NZI32"/>
      <c r="NZJ32"/>
      <c r="NZK32"/>
      <c r="NZL32"/>
      <c r="NZM32"/>
      <c r="NZN32"/>
      <c r="NZO32"/>
      <c r="NZP32"/>
      <c r="NZQ32"/>
      <c r="NZR32"/>
      <c r="NZS32"/>
      <c r="NZT32"/>
      <c r="NZU32"/>
      <c r="NZV32"/>
      <c r="NZW32"/>
      <c r="NZX32"/>
      <c r="NZY32"/>
      <c r="NZZ32"/>
      <c r="OAA32"/>
      <c r="OAB32"/>
      <c r="OAC32"/>
      <c r="OAD32"/>
      <c r="OAE32"/>
      <c r="OAF32"/>
      <c r="OAG32"/>
      <c r="OAH32"/>
      <c r="OAI32"/>
      <c r="OAJ32"/>
      <c r="OAK32"/>
      <c r="OAL32"/>
      <c r="OAM32"/>
      <c r="OAN32"/>
      <c r="OAO32"/>
      <c r="OAP32"/>
      <c r="OAQ32"/>
      <c r="OAR32"/>
      <c r="OAS32"/>
      <c r="OAT32"/>
      <c r="OAU32"/>
      <c r="OAV32"/>
      <c r="OAW32"/>
      <c r="OAX32"/>
      <c r="OAY32"/>
      <c r="OAZ32"/>
      <c r="OBA32"/>
      <c r="OBB32"/>
      <c r="OBC32"/>
      <c r="OBD32"/>
      <c r="OBE32"/>
      <c r="OBF32"/>
      <c r="OBG32"/>
      <c r="OBH32"/>
      <c r="OBI32"/>
      <c r="OBJ32"/>
      <c r="OBK32"/>
      <c r="OBL32"/>
      <c r="OBM32"/>
      <c r="OBN32"/>
      <c r="OBO32"/>
      <c r="OBP32"/>
      <c r="OBQ32"/>
      <c r="OBR32"/>
      <c r="OBS32"/>
      <c r="OBT32"/>
      <c r="OBU32"/>
      <c r="OBV32"/>
      <c r="OBW32"/>
      <c r="OBX32"/>
      <c r="OBY32"/>
      <c r="OBZ32"/>
      <c r="OCA32"/>
      <c r="OCB32"/>
      <c r="OCC32"/>
      <c r="OCD32"/>
      <c r="OCE32"/>
      <c r="OCF32"/>
      <c r="OCG32"/>
      <c r="OCH32"/>
      <c r="OCI32"/>
      <c r="OCJ32"/>
      <c r="OCK32"/>
      <c r="OCL32"/>
      <c r="OCM32"/>
      <c r="OCN32"/>
      <c r="OCO32"/>
      <c r="OCP32"/>
      <c r="OCQ32"/>
      <c r="OCR32"/>
      <c r="OCS32"/>
      <c r="OCT32"/>
      <c r="OCU32"/>
      <c r="OCV32"/>
      <c r="OCW32"/>
      <c r="OCX32"/>
      <c r="OCY32"/>
      <c r="OCZ32"/>
      <c r="ODA32"/>
      <c r="ODB32"/>
      <c r="ODC32"/>
      <c r="ODD32"/>
      <c r="ODE32"/>
      <c r="ODF32"/>
      <c r="ODG32"/>
      <c r="ODH32"/>
      <c r="ODI32"/>
      <c r="ODJ32"/>
      <c r="ODK32"/>
      <c r="ODL32"/>
      <c r="ODM32"/>
      <c r="ODN32"/>
      <c r="ODO32"/>
      <c r="ODP32"/>
      <c r="ODQ32"/>
      <c r="ODR32"/>
      <c r="ODS32"/>
      <c r="ODT32"/>
      <c r="ODU32"/>
      <c r="ODV32"/>
      <c r="ODW32"/>
      <c r="ODX32"/>
      <c r="ODY32"/>
      <c r="ODZ32"/>
      <c r="OEA32"/>
      <c r="OEB32"/>
      <c r="OEC32"/>
      <c r="OED32"/>
      <c r="OEE32"/>
      <c r="OEF32"/>
      <c r="OEG32"/>
      <c r="OEH32"/>
      <c r="OEI32"/>
      <c r="OEJ32"/>
      <c r="OEK32"/>
      <c r="OEL32"/>
      <c r="OEM32"/>
      <c r="OEN32"/>
      <c r="OEO32"/>
      <c r="OEP32"/>
      <c r="OEQ32"/>
      <c r="OER32"/>
      <c r="OES32"/>
      <c r="OET32"/>
      <c r="OEU32"/>
      <c r="OEV32"/>
      <c r="OEW32"/>
      <c r="OEX32"/>
      <c r="OEY32"/>
      <c r="OEZ32"/>
      <c r="OFA32"/>
      <c r="OFB32"/>
      <c r="OFC32"/>
      <c r="OFD32"/>
      <c r="OFE32"/>
      <c r="OFF32"/>
      <c r="OFG32"/>
      <c r="OFH32"/>
      <c r="OFI32"/>
      <c r="OFJ32"/>
      <c r="OFK32"/>
      <c r="OFL32"/>
      <c r="OFM32"/>
      <c r="OFN32"/>
      <c r="OFO32"/>
      <c r="OFP32"/>
      <c r="OFQ32"/>
      <c r="OFR32"/>
      <c r="OFS32"/>
      <c r="OFT32"/>
      <c r="OFU32"/>
      <c r="OFV32"/>
      <c r="OFW32"/>
      <c r="OFX32"/>
      <c r="OFY32"/>
      <c r="OFZ32"/>
      <c r="OGA32"/>
      <c r="OGB32"/>
      <c r="OGC32"/>
      <c r="OGD32"/>
      <c r="OGE32"/>
      <c r="OGF32"/>
      <c r="OGG32"/>
      <c r="OGH32"/>
      <c r="OGI32"/>
      <c r="OGJ32"/>
      <c r="OGK32"/>
      <c r="OGL32"/>
      <c r="OGM32"/>
      <c r="OGN32"/>
      <c r="OGO32"/>
      <c r="OGP32"/>
      <c r="OGQ32"/>
      <c r="OGR32"/>
      <c r="OGS32"/>
      <c r="OGT32"/>
      <c r="OGU32"/>
      <c r="OGV32"/>
      <c r="OGW32"/>
      <c r="OGX32"/>
      <c r="OGY32"/>
      <c r="OGZ32"/>
      <c r="OHA32"/>
      <c r="OHB32"/>
      <c r="OHC32"/>
      <c r="OHD32"/>
      <c r="OHE32"/>
      <c r="OHF32"/>
      <c r="OHG32"/>
      <c r="OHH32"/>
      <c r="OHI32"/>
      <c r="OHJ32"/>
      <c r="OHK32"/>
      <c r="OHL32"/>
      <c r="OHM32"/>
      <c r="OHN32"/>
      <c r="OHO32"/>
      <c r="OHP32"/>
      <c r="OHQ32"/>
      <c r="OHR32"/>
      <c r="OHS32"/>
      <c r="OHT32"/>
      <c r="OHU32"/>
      <c r="OHV32"/>
      <c r="OHW32"/>
      <c r="OHX32"/>
      <c r="OHY32"/>
      <c r="OHZ32"/>
      <c r="OIA32"/>
      <c r="OIB32"/>
      <c r="OIC32"/>
      <c r="OID32"/>
      <c r="OIE32"/>
      <c r="OIF32"/>
      <c r="OIG32"/>
      <c r="OIH32"/>
      <c r="OII32"/>
      <c r="OIJ32"/>
      <c r="OIK32"/>
      <c r="OIL32"/>
      <c r="OIM32"/>
      <c r="OIN32"/>
      <c r="OIO32"/>
      <c r="OIP32"/>
      <c r="OIQ32"/>
      <c r="OIR32"/>
      <c r="OIS32"/>
      <c r="OIT32"/>
      <c r="OIU32"/>
      <c r="OIV32"/>
      <c r="OIW32"/>
      <c r="OIX32"/>
      <c r="OIY32"/>
      <c r="OIZ32"/>
      <c r="OJA32"/>
      <c r="OJB32"/>
      <c r="OJC32"/>
      <c r="OJD32"/>
      <c r="OJE32"/>
      <c r="OJF32"/>
      <c r="OJG32"/>
      <c r="OJH32"/>
      <c r="OJI32"/>
      <c r="OJJ32"/>
      <c r="OJK32"/>
      <c r="OJL32"/>
      <c r="OJM32"/>
      <c r="OJN32"/>
      <c r="OJO32"/>
      <c r="OJP32"/>
      <c r="OJQ32"/>
      <c r="OJR32"/>
      <c r="OJS32"/>
      <c r="OJT32"/>
      <c r="OJU32"/>
      <c r="OJV32"/>
      <c r="OJW32"/>
      <c r="OJX32"/>
      <c r="OJY32"/>
      <c r="OJZ32"/>
      <c r="OKA32"/>
      <c r="OKB32"/>
      <c r="OKC32"/>
      <c r="OKD32"/>
      <c r="OKE32"/>
      <c r="OKF32"/>
      <c r="OKG32"/>
      <c r="OKH32"/>
      <c r="OKI32"/>
      <c r="OKJ32"/>
      <c r="OKK32"/>
      <c r="OKL32"/>
      <c r="OKM32"/>
      <c r="OKN32"/>
      <c r="OKO32"/>
      <c r="OKP32"/>
      <c r="OKQ32"/>
      <c r="OKR32"/>
      <c r="OKS32"/>
      <c r="OKT32"/>
      <c r="OKU32"/>
      <c r="OKV32"/>
      <c r="OKW32"/>
      <c r="OKX32"/>
      <c r="OKY32"/>
      <c r="OKZ32"/>
      <c r="OLA32"/>
      <c r="OLB32"/>
      <c r="OLC32"/>
      <c r="OLD32"/>
      <c r="OLE32"/>
      <c r="OLF32"/>
      <c r="OLG32"/>
      <c r="OLH32"/>
      <c r="OLI32"/>
      <c r="OLJ32"/>
      <c r="OLK32"/>
      <c r="OLL32"/>
      <c r="OLM32"/>
      <c r="OLN32"/>
      <c r="OLO32"/>
      <c r="OLP32"/>
      <c r="OLQ32"/>
      <c r="OLR32"/>
      <c r="OLS32"/>
      <c r="OLT32"/>
      <c r="OLU32"/>
      <c r="OLV32"/>
      <c r="OLW32"/>
      <c r="OLX32"/>
      <c r="OLY32"/>
      <c r="OLZ32"/>
      <c r="OMA32"/>
      <c r="OMB32"/>
      <c r="OMC32"/>
      <c r="OMD32"/>
      <c r="OME32"/>
      <c r="OMF32"/>
      <c r="OMG32"/>
      <c r="OMH32"/>
      <c r="OMI32"/>
      <c r="OMJ32"/>
      <c r="OMK32"/>
      <c r="OML32"/>
      <c r="OMM32"/>
      <c r="OMN32"/>
      <c r="OMO32"/>
      <c r="OMP32"/>
      <c r="OMQ32"/>
      <c r="OMR32"/>
      <c r="OMS32"/>
      <c r="OMT32"/>
      <c r="OMU32"/>
      <c r="OMV32"/>
      <c r="OMW32"/>
      <c r="OMX32"/>
      <c r="OMY32"/>
      <c r="OMZ32"/>
      <c r="ONA32"/>
      <c r="ONB32"/>
      <c r="ONC32"/>
      <c r="OND32"/>
      <c r="ONE32"/>
      <c r="ONF32"/>
      <c r="ONG32"/>
      <c r="ONH32"/>
      <c r="ONI32"/>
      <c r="ONJ32"/>
      <c r="ONK32"/>
      <c r="ONL32"/>
      <c r="ONM32"/>
      <c r="ONN32"/>
      <c r="ONO32"/>
      <c r="ONP32"/>
      <c r="ONQ32"/>
      <c r="ONR32"/>
      <c r="ONS32"/>
      <c r="ONT32"/>
      <c r="ONU32"/>
      <c r="ONV32"/>
      <c r="ONW32"/>
      <c r="ONX32"/>
      <c r="ONY32"/>
      <c r="ONZ32"/>
      <c r="OOA32"/>
      <c r="OOB32"/>
      <c r="OOC32"/>
      <c r="OOD32"/>
      <c r="OOE32"/>
      <c r="OOF32"/>
      <c r="OOG32"/>
      <c r="OOH32"/>
      <c r="OOI32"/>
      <c r="OOJ32"/>
      <c r="OOK32"/>
      <c r="OOL32"/>
      <c r="OOM32"/>
      <c r="OON32"/>
      <c r="OOO32"/>
      <c r="OOP32"/>
      <c r="OOQ32"/>
      <c r="OOR32"/>
      <c r="OOS32"/>
      <c r="OOT32"/>
      <c r="OOU32"/>
      <c r="OOV32"/>
      <c r="OOW32"/>
      <c r="OOX32"/>
      <c r="OOY32"/>
      <c r="OOZ32"/>
      <c r="OPA32"/>
      <c r="OPB32"/>
      <c r="OPC32"/>
      <c r="OPD32"/>
      <c r="OPE32"/>
      <c r="OPF32"/>
      <c r="OPG32"/>
      <c r="OPH32"/>
      <c r="OPI32"/>
      <c r="OPJ32"/>
      <c r="OPK32"/>
      <c r="OPL32"/>
      <c r="OPM32"/>
      <c r="OPN32"/>
      <c r="OPO32"/>
      <c r="OPP32"/>
      <c r="OPQ32"/>
      <c r="OPR32"/>
      <c r="OPS32"/>
      <c r="OPT32"/>
      <c r="OPU32"/>
      <c r="OPV32"/>
      <c r="OPW32"/>
      <c r="OPX32"/>
      <c r="OPY32"/>
      <c r="OPZ32"/>
      <c r="OQA32"/>
      <c r="OQB32"/>
      <c r="OQC32"/>
      <c r="OQD32"/>
      <c r="OQE32"/>
      <c r="OQF32"/>
      <c r="OQG32"/>
      <c r="OQH32"/>
      <c r="OQI32"/>
      <c r="OQJ32"/>
      <c r="OQK32"/>
      <c r="OQL32"/>
      <c r="OQM32"/>
      <c r="OQN32"/>
      <c r="OQO32"/>
      <c r="OQP32"/>
      <c r="OQQ32"/>
      <c r="OQR32"/>
      <c r="OQS32"/>
      <c r="OQT32"/>
      <c r="OQU32"/>
      <c r="OQV32"/>
      <c r="OQW32"/>
      <c r="OQX32"/>
      <c r="OQY32"/>
      <c r="OQZ32"/>
      <c r="ORA32"/>
      <c r="ORB32"/>
      <c r="ORC32"/>
      <c r="ORD32"/>
      <c r="ORE32"/>
      <c r="ORF32"/>
      <c r="ORG32"/>
      <c r="ORH32"/>
      <c r="ORI32"/>
      <c r="ORJ32"/>
      <c r="ORK32"/>
      <c r="ORL32"/>
      <c r="ORM32"/>
      <c r="ORN32"/>
      <c r="ORO32"/>
      <c r="ORP32"/>
      <c r="ORQ32"/>
      <c r="ORR32"/>
      <c r="ORS32"/>
      <c r="ORT32"/>
      <c r="ORU32"/>
      <c r="ORV32"/>
      <c r="ORW32"/>
      <c r="ORX32"/>
      <c r="ORY32"/>
      <c r="ORZ32"/>
      <c r="OSA32"/>
      <c r="OSB32"/>
      <c r="OSC32"/>
      <c r="OSD32"/>
      <c r="OSE32"/>
      <c r="OSF32"/>
      <c r="OSG32"/>
      <c r="OSH32"/>
      <c r="OSI32"/>
      <c r="OSJ32"/>
      <c r="OSK32"/>
      <c r="OSL32"/>
      <c r="OSM32"/>
      <c r="OSN32"/>
      <c r="OSO32"/>
      <c r="OSP32"/>
      <c r="OSQ32"/>
      <c r="OSR32"/>
      <c r="OSS32"/>
      <c r="OST32"/>
      <c r="OSU32"/>
      <c r="OSV32"/>
      <c r="OSW32"/>
      <c r="OSX32"/>
      <c r="OSY32"/>
      <c r="OSZ32"/>
      <c r="OTA32"/>
      <c r="OTB32"/>
      <c r="OTC32"/>
      <c r="OTD32"/>
      <c r="OTE32"/>
      <c r="OTF32"/>
      <c r="OTG32"/>
      <c r="OTH32"/>
      <c r="OTI32"/>
      <c r="OTJ32"/>
      <c r="OTK32"/>
      <c r="OTL32"/>
      <c r="OTM32"/>
      <c r="OTN32"/>
      <c r="OTO32"/>
      <c r="OTP32"/>
      <c r="OTQ32"/>
      <c r="OTR32"/>
      <c r="OTS32"/>
      <c r="OTT32"/>
      <c r="OTU32"/>
      <c r="OTV32"/>
      <c r="OTW32"/>
      <c r="OTX32"/>
      <c r="OTY32"/>
      <c r="OTZ32"/>
      <c r="OUA32"/>
      <c r="OUB32"/>
      <c r="OUC32"/>
      <c r="OUD32"/>
      <c r="OUE32"/>
      <c r="OUF32"/>
      <c r="OUG32"/>
      <c r="OUH32"/>
      <c r="OUI32"/>
      <c r="OUJ32"/>
      <c r="OUK32"/>
      <c r="OUL32"/>
      <c r="OUM32"/>
      <c r="OUN32"/>
      <c r="OUO32"/>
      <c r="OUP32"/>
      <c r="OUQ32"/>
      <c r="OUR32"/>
      <c r="OUS32"/>
      <c r="OUT32"/>
      <c r="OUU32"/>
      <c r="OUV32"/>
      <c r="OUW32"/>
      <c r="OUX32"/>
      <c r="OUY32"/>
      <c r="OUZ32"/>
      <c r="OVA32"/>
      <c r="OVB32"/>
      <c r="OVC32"/>
      <c r="OVD32"/>
      <c r="OVE32"/>
      <c r="OVF32"/>
      <c r="OVG32"/>
      <c r="OVH32"/>
      <c r="OVI32"/>
      <c r="OVJ32"/>
      <c r="OVK32"/>
      <c r="OVL32"/>
      <c r="OVM32"/>
      <c r="OVN32"/>
      <c r="OVO32"/>
      <c r="OVP32"/>
      <c r="OVQ32"/>
      <c r="OVR32"/>
      <c r="OVS32"/>
      <c r="OVT32"/>
      <c r="OVU32"/>
      <c r="OVV32"/>
      <c r="OVW32"/>
      <c r="OVX32"/>
      <c r="OVY32"/>
      <c r="OVZ32"/>
      <c r="OWA32"/>
      <c r="OWB32"/>
      <c r="OWC32"/>
      <c r="OWD32"/>
      <c r="OWE32"/>
      <c r="OWF32"/>
      <c r="OWG32"/>
      <c r="OWH32"/>
      <c r="OWI32"/>
      <c r="OWJ32"/>
      <c r="OWK32"/>
      <c r="OWL32"/>
      <c r="OWM32"/>
      <c r="OWN32"/>
      <c r="OWO32"/>
      <c r="OWP32"/>
      <c r="OWQ32"/>
      <c r="OWR32"/>
      <c r="OWS32"/>
      <c r="OWT32"/>
      <c r="OWU32"/>
      <c r="OWV32"/>
      <c r="OWW32"/>
      <c r="OWX32"/>
      <c r="OWY32"/>
      <c r="OWZ32"/>
      <c r="OXA32"/>
      <c r="OXB32"/>
      <c r="OXC32"/>
      <c r="OXD32"/>
      <c r="OXE32"/>
      <c r="OXF32"/>
      <c r="OXG32"/>
      <c r="OXH32"/>
      <c r="OXI32"/>
      <c r="OXJ32"/>
      <c r="OXK32"/>
      <c r="OXL32"/>
      <c r="OXM32"/>
      <c r="OXN32"/>
      <c r="OXO32"/>
      <c r="OXP32"/>
      <c r="OXQ32"/>
      <c r="OXR32"/>
      <c r="OXS32"/>
      <c r="OXT32"/>
      <c r="OXU32"/>
      <c r="OXV32"/>
      <c r="OXW32"/>
      <c r="OXX32"/>
      <c r="OXY32"/>
      <c r="OXZ32"/>
      <c r="OYA32"/>
      <c r="OYB32"/>
      <c r="OYC32"/>
      <c r="OYD32"/>
      <c r="OYE32"/>
      <c r="OYF32"/>
      <c r="OYG32"/>
      <c r="OYH32"/>
      <c r="OYI32"/>
      <c r="OYJ32"/>
      <c r="OYK32"/>
      <c r="OYL32"/>
      <c r="OYM32"/>
      <c r="OYN32"/>
      <c r="OYO32"/>
      <c r="OYP32"/>
      <c r="OYQ32"/>
      <c r="OYR32"/>
      <c r="OYS32"/>
      <c r="OYT32"/>
      <c r="OYU32"/>
      <c r="OYV32"/>
      <c r="OYW32"/>
      <c r="OYX32"/>
      <c r="OYY32"/>
      <c r="OYZ32"/>
      <c r="OZA32"/>
      <c r="OZB32"/>
      <c r="OZC32"/>
      <c r="OZD32"/>
      <c r="OZE32"/>
      <c r="OZF32"/>
      <c r="OZG32"/>
      <c r="OZH32"/>
      <c r="OZI32"/>
      <c r="OZJ32"/>
      <c r="OZK32"/>
      <c r="OZL32"/>
      <c r="OZM32"/>
      <c r="OZN32"/>
      <c r="OZO32"/>
      <c r="OZP32"/>
      <c r="OZQ32"/>
      <c r="OZR32"/>
      <c r="OZS32"/>
      <c r="OZT32"/>
      <c r="OZU32"/>
      <c r="OZV32"/>
      <c r="OZW32"/>
      <c r="OZX32"/>
      <c r="OZY32"/>
      <c r="OZZ32"/>
      <c r="PAA32"/>
      <c r="PAB32"/>
      <c r="PAC32"/>
      <c r="PAD32"/>
      <c r="PAE32"/>
      <c r="PAF32"/>
      <c r="PAG32"/>
      <c r="PAH32"/>
      <c r="PAI32"/>
      <c r="PAJ32"/>
      <c r="PAK32"/>
      <c r="PAL32"/>
      <c r="PAM32"/>
      <c r="PAN32"/>
      <c r="PAO32"/>
      <c r="PAP32"/>
      <c r="PAQ32"/>
      <c r="PAR32"/>
      <c r="PAS32"/>
      <c r="PAT32"/>
      <c r="PAU32"/>
      <c r="PAV32"/>
      <c r="PAW32"/>
      <c r="PAX32"/>
      <c r="PAY32"/>
      <c r="PAZ32"/>
      <c r="PBA32"/>
      <c r="PBB32"/>
      <c r="PBC32"/>
      <c r="PBD32"/>
      <c r="PBE32"/>
      <c r="PBF32"/>
      <c r="PBG32"/>
      <c r="PBH32"/>
      <c r="PBI32"/>
      <c r="PBJ32"/>
      <c r="PBK32"/>
      <c r="PBL32"/>
      <c r="PBM32"/>
      <c r="PBN32"/>
      <c r="PBO32"/>
      <c r="PBP32"/>
      <c r="PBQ32"/>
      <c r="PBR32"/>
      <c r="PBS32"/>
      <c r="PBT32"/>
      <c r="PBU32"/>
      <c r="PBV32"/>
      <c r="PBW32"/>
      <c r="PBX32"/>
      <c r="PBY32"/>
      <c r="PBZ32"/>
      <c r="PCA32"/>
      <c r="PCB32"/>
      <c r="PCC32"/>
      <c r="PCD32"/>
      <c r="PCE32"/>
      <c r="PCF32"/>
      <c r="PCG32"/>
      <c r="PCH32"/>
      <c r="PCI32"/>
      <c r="PCJ32"/>
      <c r="PCK32"/>
      <c r="PCL32"/>
      <c r="PCM32"/>
      <c r="PCN32"/>
      <c r="PCO32"/>
      <c r="PCP32"/>
      <c r="PCQ32"/>
      <c r="PCR32"/>
      <c r="PCS32"/>
      <c r="PCT32"/>
      <c r="PCU32"/>
      <c r="PCV32"/>
      <c r="PCW32"/>
      <c r="PCX32"/>
      <c r="PCY32"/>
      <c r="PCZ32"/>
      <c r="PDA32"/>
      <c r="PDB32"/>
      <c r="PDC32"/>
      <c r="PDD32"/>
      <c r="PDE32"/>
      <c r="PDF32"/>
      <c r="PDG32"/>
      <c r="PDH32"/>
      <c r="PDI32"/>
      <c r="PDJ32"/>
      <c r="PDK32"/>
      <c r="PDL32"/>
      <c r="PDM32"/>
      <c r="PDN32"/>
      <c r="PDO32"/>
      <c r="PDP32"/>
      <c r="PDQ32"/>
      <c r="PDR32"/>
      <c r="PDS32"/>
      <c r="PDT32"/>
      <c r="PDU32"/>
      <c r="PDV32"/>
      <c r="PDW32"/>
      <c r="PDX32"/>
      <c r="PDY32"/>
      <c r="PDZ32"/>
      <c r="PEA32"/>
      <c r="PEB32"/>
      <c r="PEC32"/>
      <c r="PED32"/>
      <c r="PEE32"/>
      <c r="PEF32"/>
      <c r="PEG32"/>
      <c r="PEH32"/>
      <c r="PEI32"/>
      <c r="PEJ32"/>
      <c r="PEK32"/>
      <c r="PEL32"/>
      <c r="PEM32"/>
      <c r="PEN32"/>
      <c r="PEO32"/>
      <c r="PEP32"/>
      <c r="PEQ32"/>
      <c r="PER32"/>
      <c r="PES32"/>
      <c r="PET32"/>
      <c r="PEU32"/>
      <c r="PEV32"/>
      <c r="PEW32"/>
      <c r="PEX32"/>
      <c r="PEY32"/>
      <c r="PEZ32"/>
      <c r="PFA32"/>
      <c r="PFB32"/>
      <c r="PFC32"/>
      <c r="PFD32"/>
      <c r="PFE32"/>
      <c r="PFF32"/>
      <c r="PFG32"/>
      <c r="PFH32"/>
      <c r="PFI32"/>
      <c r="PFJ32"/>
      <c r="PFK32"/>
      <c r="PFL32"/>
      <c r="PFM32"/>
      <c r="PFN32"/>
      <c r="PFO32"/>
      <c r="PFP32"/>
      <c r="PFQ32"/>
      <c r="PFR32"/>
      <c r="PFS32"/>
      <c r="PFT32"/>
      <c r="PFU32"/>
      <c r="PFV32"/>
      <c r="PFW32"/>
      <c r="PFX32"/>
      <c r="PFY32"/>
      <c r="PFZ32"/>
      <c r="PGA32"/>
      <c r="PGB32"/>
      <c r="PGC32"/>
      <c r="PGD32"/>
      <c r="PGE32"/>
      <c r="PGF32"/>
      <c r="PGG32"/>
      <c r="PGH32"/>
      <c r="PGI32"/>
      <c r="PGJ32"/>
      <c r="PGK32"/>
      <c r="PGL32"/>
      <c r="PGM32"/>
      <c r="PGN32"/>
      <c r="PGO32"/>
      <c r="PGP32"/>
      <c r="PGQ32"/>
      <c r="PGR32"/>
      <c r="PGS32"/>
      <c r="PGT32"/>
      <c r="PGU32"/>
      <c r="PGV32"/>
      <c r="PGW32"/>
      <c r="PGX32"/>
      <c r="PGY32"/>
      <c r="PGZ32"/>
      <c r="PHA32"/>
      <c r="PHB32"/>
      <c r="PHC32"/>
      <c r="PHD32"/>
      <c r="PHE32"/>
      <c r="PHF32"/>
      <c r="PHG32"/>
      <c r="PHH32"/>
      <c r="PHI32"/>
      <c r="PHJ32"/>
      <c r="PHK32"/>
      <c r="PHL32"/>
      <c r="PHM32"/>
      <c r="PHN32"/>
      <c r="PHO32"/>
      <c r="PHP32"/>
      <c r="PHQ32"/>
      <c r="PHR32"/>
      <c r="PHS32"/>
      <c r="PHT32"/>
      <c r="PHU32"/>
      <c r="PHV32"/>
      <c r="PHW32"/>
      <c r="PHX32"/>
      <c r="PHY32"/>
      <c r="PHZ32"/>
      <c r="PIA32"/>
      <c r="PIB32"/>
      <c r="PIC32"/>
      <c r="PID32"/>
      <c r="PIE32"/>
      <c r="PIF32"/>
      <c r="PIG32"/>
      <c r="PIH32"/>
      <c r="PII32"/>
      <c r="PIJ32"/>
      <c r="PIK32"/>
      <c r="PIL32"/>
      <c r="PIM32"/>
      <c r="PIN32"/>
      <c r="PIO32"/>
      <c r="PIP32"/>
      <c r="PIQ32"/>
      <c r="PIR32"/>
      <c r="PIS32"/>
      <c r="PIT32"/>
      <c r="PIU32"/>
      <c r="PIV32"/>
      <c r="PIW32"/>
      <c r="PIX32"/>
      <c r="PIY32"/>
      <c r="PIZ32"/>
      <c r="PJA32"/>
      <c r="PJB32"/>
      <c r="PJC32"/>
      <c r="PJD32"/>
      <c r="PJE32"/>
      <c r="PJF32"/>
      <c r="PJG32"/>
      <c r="PJH32"/>
      <c r="PJI32"/>
      <c r="PJJ32"/>
      <c r="PJK32"/>
      <c r="PJL32"/>
      <c r="PJM32"/>
      <c r="PJN32"/>
      <c r="PJO32"/>
      <c r="PJP32"/>
      <c r="PJQ32"/>
      <c r="PJR32"/>
      <c r="PJS32"/>
      <c r="PJT32"/>
      <c r="PJU32"/>
      <c r="PJV32"/>
      <c r="PJW32"/>
      <c r="PJX32"/>
      <c r="PJY32"/>
      <c r="PJZ32"/>
      <c r="PKA32"/>
      <c r="PKB32"/>
      <c r="PKC32"/>
      <c r="PKD32"/>
      <c r="PKE32"/>
      <c r="PKF32"/>
      <c r="PKG32"/>
      <c r="PKH32"/>
      <c r="PKI32"/>
      <c r="PKJ32"/>
      <c r="PKK32"/>
      <c r="PKL32"/>
      <c r="PKM32"/>
      <c r="PKN32"/>
      <c r="PKO32"/>
      <c r="PKP32"/>
      <c r="PKQ32"/>
      <c r="PKR32"/>
      <c r="PKS32"/>
      <c r="PKT32"/>
      <c r="PKU32"/>
      <c r="PKV32"/>
      <c r="PKW32"/>
      <c r="PKX32"/>
      <c r="PKY32"/>
      <c r="PKZ32"/>
      <c r="PLA32"/>
      <c r="PLB32"/>
      <c r="PLC32"/>
      <c r="PLD32"/>
      <c r="PLE32"/>
      <c r="PLF32"/>
      <c r="PLG32"/>
      <c r="PLH32"/>
      <c r="PLI32"/>
      <c r="PLJ32"/>
      <c r="PLK32"/>
      <c r="PLL32"/>
      <c r="PLM32"/>
      <c r="PLN32"/>
      <c r="PLO32"/>
      <c r="PLP32"/>
      <c r="PLQ32"/>
      <c r="PLR32"/>
      <c r="PLS32"/>
      <c r="PLT32"/>
      <c r="PLU32"/>
      <c r="PLV32"/>
      <c r="PLW32"/>
      <c r="PLX32"/>
      <c r="PLY32"/>
      <c r="PLZ32"/>
      <c r="PMA32"/>
      <c r="PMB32"/>
      <c r="PMC32"/>
      <c r="PMD32"/>
      <c r="PME32"/>
      <c r="PMF32"/>
      <c r="PMG32"/>
      <c r="PMH32"/>
      <c r="PMI32"/>
      <c r="PMJ32"/>
      <c r="PMK32"/>
      <c r="PML32"/>
      <c r="PMM32"/>
      <c r="PMN32"/>
      <c r="PMO32"/>
      <c r="PMP32"/>
      <c r="PMQ32"/>
      <c r="PMR32"/>
      <c r="PMS32"/>
      <c r="PMT32"/>
      <c r="PMU32"/>
      <c r="PMV32"/>
      <c r="PMW32"/>
      <c r="PMX32"/>
      <c r="PMY32"/>
      <c r="PMZ32"/>
      <c r="PNA32"/>
      <c r="PNB32"/>
      <c r="PNC32"/>
      <c r="PND32"/>
      <c r="PNE32"/>
      <c r="PNF32"/>
      <c r="PNG32"/>
      <c r="PNH32"/>
      <c r="PNI32"/>
      <c r="PNJ32"/>
      <c r="PNK32"/>
      <c r="PNL32"/>
      <c r="PNM32"/>
      <c r="PNN32"/>
      <c r="PNO32"/>
      <c r="PNP32"/>
      <c r="PNQ32"/>
      <c r="PNR32"/>
      <c r="PNS32"/>
      <c r="PNT32"/>
      <c r="PNU32"/>
      <c r="PNV32"/>
      <c r="PNW32"/>
      <c r="PNX32"/>
      <c r="PNY32"/>
      <c r="PNZ32"/>
      <c r="POA32"/>
      <c r="POB32"/>
      <c r="POC32"/>
      <c r="POD32"/>
      <c r="POE32"/>
      <c r="POF32"/>
      <c r="POG32"/>
      <c r="POH32"/>
      <c r="POI32"/>
      <c r="POJ32"/>
      <c r="POK32"/>
      <c r="POL32"/>
      <c r="POM32"/>
      <c r="PON32"/>
      <c r="POO32"/>
      <c r="POP32"/>
      <c r="POQ32"/>
      <c r="POR32"/>
      <c r="POS32"/>
      <c r="POT32"/>
      <c r="POU32"/>
      <c r="POV32"/>
      <c r="POW32"/>
      <c r="POX32"/>
      <c r="POY32"/>
      <c r="POZ32"/>
      <c r="PPA32"/>
      <c r="PPB32"/>
      <c r="PPC32"/>
      <c r="PPD32"/>
      <c r="PPE32"/>
      <c r="PPF32"/>
      <c r="PPG32"/>
      <c r="PPH32"/>
      <c r="PPI32"/>
      <c r="PPJ32"/>
      <c r="PPK32"/>
      <c r="PPL32"/>
      <c r="PPM32"/>
      <c r="PPN32"/>
      <c r="PPO32"/>
      <c r="PPP32"/>
      <c r="PPQ32"/>
      <c r="PPR32"/>
      <c r="PPS32"/>
      <c r="PPT32"/>
      <c r="PPU32"/>
      <c r="PPV32"/>
      <c r="PPW32"/>
      <c r="PPX32"/>
      <c r="PPY32"/>
      <c r="PPZ32"/>
      <c r="PQA32"/>
      <c r="PQB32"/>
      <c r="PQC32"/>
      <c r="PQD32"/>
      <c r="PQE32"/>
      <c r="PQF32"/>
      <c r="PQG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QBO32"/>
      <c r="QBP32"/>
      <c r="QBQ32"/>
      <c r="QBR32"/>
      <c r="QBS32"/>
      <c r="QBT32"/>
      <c r="QBU32"/>
      <c r="QBV32"/>
      <c r="QBW32"/>
      <c r="QBX32"/>
      <c r="QBY32"/>
      <c r="QBZ32"/>
      <c r="QCA32"/>
      <c r="QCB32"/>
      <c r="QCC32"/>
      <c r="QCD32"/>
      <c r="QCE32"/>
      <c r="QCF32"/>
      <c r="QCG32"/>
      <c r="QCH32"/>
      <c r="QCI32"/>
      <c r="QCJ32"/>
      <c r="QCK32"/>
      <c r="QCL32"/>
      <c r="QCM32"/>
      <c r="QCN32"/>
      <c r="QCO32"/>
      <c r="QCP32"/>
      <c r="QCQ32"/>
      <c r="QCR32"/>
      <c r="QCS32"/>
      <c r="QCT32"/>
      <c r="QCU32"/>
      <c r="QCV32"/>
      <c r="QCW32"/>
      <c r="QCX32"/>
      <c r="QCY32"/>
      <c r="QCZ32"/>
      <c r="QDA32"/>
      <c r="QDB32"/>
      <c r="QDC32"/>
      <c r="QDD32"/>
      <c r="QDE32"/>
      <c r="QDF32"/>
      <c r="QDG32"/>
      <c r="QDH32"/>
      <c r="QDI32"/>
      <c r="QDJ32"/>
      <c r="QDK32"/>
      <c r="QDL32"/>
      <c r="QDM32"/>
      <c r="QDN32"/>
      <c r="QDO32"/>
      <c r="QDP32"/>
      <c r="QDQ32"/>
      <c r="QDR32"/>
      <c r="QDS32"/>
      <c r="QDT32"/>
      <c r="QDU32"/>
      <c r="QDV32"/>
      <c r="QDW32"/>
      <c r="QDX32"/>
      <c r="QDY32"/>
      <c r="QDZ32"/>
      <c r="QEA32"/>
      <c r="QEB32"/>
      <c r="QEC32"/>
      <c r="QED32"/>
      <c r="QEE32"/>
      <c r="QEF32"/>
      <c r="QEG32"/>
      <c r="QEH32"/>
      <c r="QEI32"/>
      <c r="QEJ32"/>
      <c r="QEK32"/>
      <c r="QEL32"/>
      <c r="QEM32"/>
      <c r="QEN32"/>
      <c r="QEO32"/>
      <c r="QEP32"/>
      <c r="QEQ32"/>
      <c r="QER32"/>
      <c r="QES32"/>
      <c r="QET32"/>
      <c r="QEU32"/>
      <c r="QEV32"/>
      <c r="QEW32"/>
      <c r="QEX32"/>
      <c r="QEY32"/>
      <c r="QEZ32"/>
      <c r="QFA32"/>
      <c r="QFB32"/>
      <c r="QFC32"/>
      <c r="QFD32"/>
      <c r="QFE32"/>
      <c r="QFF32"/>
      <c r="QFG32"/>
      <c r="QFH32"/>
      <c r="QFI32"/>
      <c r="QFJ32"/>
      <c r="QFK32"/>
      <c r="QFL32"/>
      <c r="QFM32"/>
      <c r="QFN32"/>
      <c r="QFO32"/>
      <c r="QFP32"/>
      <c r="QFQ32"/>
      <c r="QFR32"/>
      <c r="QFS32"/>
      <c r="QFT32"/>
      <c r="QFU32"/>
      <c r="QFV32"/>
      <c r="QFW32"/>
      <c r="QFX32"/>
      <c r="QFY32"/>
      <c r="QFZ32"/>
      <c r="QGA32"/>
      <c r="QGB32"/>
      <c r="QGC32"/>
      <c r="QGD32"/>
      <c r="QGE32"/>
      <c r="QGF32"/>
      <c r="QGG32"/>
      <c r="QGH32"/>
      <c r="QGI32"/>
      <c r="QGJ32"/>
      <c r="QGK32"/>
      <c r="QGL32"/>
      <c r="QGM32"/>
      <c r="QGN32"/>
      <c r="QGO32"/>
      <c r="QGP32"/>
      <c r="QGQ32"/>
      <c r="QGR32"/>
      <c r="QGS32"/>
      <c r="QGT32"/>
      <c r="QGU32"/>
      <c r="QGV32"/>
      <c r="QGW32"/>
      <c r="QGX32"/>
      <c r="QGY32"/>
      <c r="QGZ32"/>
      <c r="QHA32"/>
      <c r="QHB32"/>
      <c r="QHC32"/>
      <c r="QHD32"/>
      <c r="QHE32"/>
      <c r="QHF32"/>
      <c r="QHG32"/>
      <c r="QHH32"/>
      <c r="QHI32"/>
      <c r="QHJ32"/>
      <c r="QHK32"/>
      <c r="QHL32"/>
      <c r="QHM32"/>
      <c r="QHN32"/>
      <c r="QHO32"/>
      <c r="QHP32"/>
      <c r="QHQ32"/>
      <c r="QHR32"/>
      <c r="QHS32"/>
      <c r="QHT32"/>
      <c r="QHU32"/>
      <c r="QHV32"/>
      <c r="QHW32"/>
      <c r="QHX32"/>
      <c r="QHY32"/>
      <c r="QHZ32"/>
      <c r="QIA32"/>
      <c r="QIB32"/>
      <c r="QIC32"/>
      <c r="QID32"/>
      <c r="QIE32"/>
      <c r="QIF32"/>
      <c r="QIG32"/>
      <c r="QIH32"/>
      <c r="QII32"/>
      <c r="QIJ32"/>
      <c r="QIK32"/>
      <c r="QIL32"/>
      <c r="QIM32"/>
      <c r="QIN32"/>
      <c r="QIO32"/>
      <c r="QIP32"/>
      <c r="QIQ32"/>
      <c r="QIR32"/>
      <c r="QIS32"/>
      <c r="QIT32"/>
      <c r="QIU32"/>
      <c r="QIV32"/>
      <c r="QIW32"/>
      <c r="QIX32"/>
      <c r="QIY32"/>
      <c r="QIZ32"/>
      <c r="QJA32"/>
      <c r="QJB32"/>
      <c r="QJC32"/>
      <c r="QJD32"/>
      <c r="QJE32"/>
      <c r="QJF32"/>
      <c r="QJG32"/>
      <c r="QJH32"/>
      <c r="QJI32"/>
      <c r="QJJ32"/>
      <c r="QJK32"/>
      <c r="QJL32"/>
      <c r="QJM32"/>
      <c r="QJN32"/>
      <c r="QJO32"/>
      <c r="QJP32"/>
      <c r="QJQ32"/>
      <c r="QJR32"/>
      <c r="QJS32"/>
      <c r="QJT32"/>
      <c r="QJU32"/>
      <c r="QJV32"/>
      <c r="QJW32"/>
      <c r="QJX32"/>
      <c r="QJY32"/>
      <c r="QJZ32"/>
      <c r="QKA32"/>
      <c r="QKB32"/>
      <c r="QKC32"/>
      <c r="QKD32"/>
      <c r="QKE32"/>
      <c r="QKF32"/>
      <c r="QKG32"/>
      <c r="QKH32"/>
      <c r="QKI32"/>
      <c r="QKJ32"/>
      <c r="QKK32"/>
      <c r="QKL32"/>
      <c r="QKM32"/>
      <c r="QKN32"/>
      <c r="QKO32"/>
      <c r="QKP32"/>
      <c r="QKQ32"/>
      <c r="QKR32"/>
      <c r="QKS32"/>
      <c r="QKT32"/>
      <c r="QKU32"/>
      <c r="QKV32"/>
      <c r="QKW32"/>
      <c r="QKX32"/>
      <c r="QKY32"/>
      <c r="QKZ32"/>
      <c r="QLA32"/>
      <c r="QLB32"/>
      <c r="QLC32"/>
      <c r="QLD32"/>
      <c r="QLE32"/>
      <c r="QLF32"/>
      <c r="QLG32"/>
      <c r="QLH32"/>
      <c r="QLI32"/>
      <c r="QLJ32"/>
      <c r="QLK32"/>
      <c r="QLL32"/>
      <c r="QLM32"/>
      <c r="QLN32"/>
      <c r="QLO32"/>
      <c r="QLP32"/>
      <c r="QLQ32"/>
      <c r="QLR32"/>
      <c r="QLS32"/>
      <c r="QLT32"/>
      <c r="QLU32"/>
      <c r="QLV32"/>
      <c r="QLW32"/>
      <c r="QLX32"/>
      <c r="QLY32"/>
      <c r="QLZ32"/>
      <c r="QMA32"/>
      <c r="QMB32"/>
      <c r="QMC32"/>
      <c r="QMD32"/>
      <c r="QME32"/>
      <c r="QMF32"/>
      <c r="QMG32"/>
      <c r="QMH32"/>
      <c r="QMI32"/>
      <c r="QMJ32"/>
      <c r="QMK32"/>
      <c r="QML32"/>
      <c r="QMM32"/>
      <c r="QMN32"/>
      <c r="QMO32"/>
      <c r="QMP32"/>
      <c r="QMQ32"/>
      <c r="QMR32"/>
      <c r="QMS32"/>
      <c r="QMT32"/>
      <c r="QMU32"/>
      <c r="QMV32"/>
      <c r="QMW32"/>
      <c r="QMX32"/>
      <c r="QMY32"/>
      <c r="QMZ32"/>
      <c r="QNA32"/>
      <c r="QNB32"/>
      <c r="QNC32"/>
      <c r="QND32"/>
      <c r="QNE32"/>
      <c r="QNF32"/>
      <c r="QNG32"/>
      <c r="QNH32"/>
      <c r="QNI32"/>
      <c r="QNJ32"/>
      <c r="QNK32"/>
      <c r="QNL32"/>
      <c r="QNM32"/>
      <c r="QNN32"/>
      <c r="QNO32"/>
      <c r="QNP32"/>
      <c r="QNQ32"/>
      <c r="QNR32"/>
      <c r="QNS32"/>
      <c r="QNT32"/>
      <c r="QNU32"/>
      <c r="QNV32"/>
      <c r="QNW32"/>
      <c r="QNX32"/>
      <c r="QNY32"/>
      <c r="QNZ32"/>
      <c r="QOA32"/>
      <c r="QOB32"/>
      <c r="QOC32"/>
      <c r="QOD32"/>
      <c r="QOE32"/>
      <c r="QOF32"/>
      <c r="QOG32"/>
      <c r="QOH32"/>
      <c r="QOI32"/>
      <c r="QOJ32"/>
      <c r="QOK32"/>
      <c r="QOL32"/>
      <c r="QOM32"/>
      <c r="QON32"/>
      <c r="QOO32"/>
      <c r="QOP32"/>
      <c r="QOQ32"/>
      <c r="QOR32"/>
      <c r="QOS32"/>
      <c r="QOT32"/>
      <c r="QOU32"/>
      <c r="QOV32"/>
      <c r="QOW32"/>
      <c r="QOX32"/>
      <c r="QOY32"/>
      <c r="QOZ32"/>
      <c r="QPA32"/>
      <c r="QPB32"/>
      <c r="QPC32"/>
      <c r="QPD32"/>
      <c r="QPE32"/>
      <c r="QPF32"/>
      <c r="QPG32"/>
      <c r="QPH32"/>
      <c r="QPI32"/>
      <c r="QPJ32"/>
      <c r="QPK32"/>
      <c r="QPL32"/>
      <c r="QPM32"/>
      <c r="QPN32"/>
      <c r="QPO32"/>
      <c r="QPP32"/>
      <c r="QPQ32"/>
      <c r="QPR32"/>
      <c r="QPS32"/>
      <c r="QPT32"/>
      <c r="QPU32"/>
      <c r="QPV32"/>
      <c r="QPW32"/>
      <c r="QPX32"/>
      <c r="QPY32"/>
      <c r="QPZ32"/>
      <c r="QQA32"/>
      <c r="QQB32"/>
      <c r="QQC32"/>
      <c r="QQD32"/>
      <c r="QQE32"/>
      <c r="QQF32"/>
      <c r="QQG32"/>
      <c r="QQH32"/>
      <c r="QQI32"/>
      <c r="QQJ32"/>
      <c r="QQK32"/>
      <c r="QQL32"/>
      <c r="QQM32"/>
      <c r="QQN32"/>
      <c r="QQO32"/>
      <c r="QQP32"/>
      <c r="QQQ32"/>
      <c r="QQR32"/>
      <c r="QQS32"/>
      <c r="QQT32"/>
      <c r="QQU32"/>
      <c r="QQV32"/>
      <c r="QQW32"/>
      <c r="QQX32"/>
      <c r="QQY32"/>
      <c r="QQZ32"/>
      <c r="QRA32"/>
      <c r="QRB32"/>
      <c r="QRC32"/>
      <c r="QRD32"/>
      <c r="QRE32"/>
      <c r="QRF32"/>
      <c r="QRG32"/>
      <c r="QRH32"/>
      <c r="QRI32"/>
      <c r="QRJ32"/>
      <c r="QRK32"/>
      <c r="QRL32"/>
      <c r="QRM32"/>
      <c r="QRN32"/>
      <c r="QRO32"/>
      <c r="QRP32"/>
      <c r="QRQ32"/>
      <c r="QRR32"/>
      <c r="QRS32"/>
      <c r="QRT32"/>
      <c r="QRU32"/>
      <c r="QRV32"/>
      <c r="QRW32"/>
      <c r="QRX32"/>
      <c r="QRY32"/>
      <c r="QRZ32"/>
      <c r="QSA32"/>
      <c r="QSB32"/>
      <c r="QSC32"/>
      <c r="QSD32"/>
      <c r="QSE32"/>
      <c r="QSF32"/>
      <c r="QSG32"/>
      <c r="QSH32"/>
      <c r="QSI32"/>
      <c r="QSJ32"/>
      <c r="QSK32"/>
      <c r="QSL32"/>
      <c r="QSM32"/>
      <c r="QSN32"/>
      <c r="QSO32"/>
      <c r="QSP32"/>
      <c r="QSQ32"/>
      <c r="QSR32"/>
      <c r="QSS32"/>
      <c r="QST32"/>
      <c r="QSU32"/>
      <c r="QSV32"/>
      <c r="QSW32"/>
      <c r="QSX32"/>
      <c r="QSY32"/>
      <c r="QSZ32"/>
      <c r="QTA32"/>
      <c r="QTB32"/>
      <c r="QTC32"/>
      <c r="QTD32"/>
      <c r="QTE32"/>
      <c r="QTF32"/>
      <c r="QTG32"/>
      <c r="QTH32"/>
      <c r="QTI32"/>
      <c r="QTJ32"/>
      <c r="QTK32"/>
      <c r="QTL32"/>
      <c r="QTM32"/>
      <c r="QTN32"/>
      <c r="QTO32"/>
      <c r="QTP32"/>
      <c r="QTQ32"/>
      <c r="QTR32"/>
      <c r="QTS32"/>
      <c r="QTT32"/>
      <c r="QTU32"/>
      <c r="QTV32"/>
      <c r="QTW32"/>
      <c r="QTX32"/>
      <c r="QTY32"/>
      <c r="QTZ32"/>
      <c r="QUA32"/>
      <c r="QUB32"/>
      <c r="QUC32"/>
      <c r="QUD32"/>
      <c r="QUE32"/>
      <c r="QUF32"/>
      <c r="QUG32"/>
      <c r="QUH32"/>
      <c r="QUI32"/>
      <c r="QUJ32"/>
      <c r="QUK32"/>
      <c r="QUL32"/>
      <c r="QUM32"/>
      <c r="QUN32"/>
      <c r="QUO32"/>
      <c r="QUP32"/>
      <c r="QUQ32"/>
      <c r="QUR32"/>
      <c r="QUS32"/>
      <c r="QUT32"/>
      <c r="QUU32"/>
      <c r="QUV32"/>
      <c r="QUW32"/>
      <c r="QUX32"/>
      <c r="QUY32"/>
      <c r="QUZ32"/>
      <c r="QVA32"/>
      <c r="QVB32"/>
      <c r="QVC32"/>
      <c r="QVD32"/>
      <c r="QVE32"/>
      <c r="QVF32"/>
      <c r="QVG32"/>
      <c r="QVH32"/>
      <c r="QVI32"/>
      <c r="QVJ32"/>
      <c r="QVK32"/>
      <c r="QVL32"/>
      <c r="QVM32"/>
      <c r="QVN32"/>
      <c r="QVO32"/>
      <c r="QVP32"/>
      <c r="QVQ32"/>
      <c r="QVR32"/>
      <c r="QVS32"/>
      <c r="QVT32"/>
      <c r="QVU32"/>
      <c r="QVV32"/>
      <c r="QVW32"/>
      <c r="QVX32"/>
      <c r="QVY32"/>
      <c r="QVZ32"/>
      <c r="QWA32"/>
      <c r="QWB32"/>
      <c r="QWC32"/>
      <c r="QWD32"/>
      <c r="QWE32"/>
      <c r="QWF32"/>
      <c r="QWG32"/>
      <c r="QWH32"/>
      <c r="QWI32"/>
      <c r="QWJ32"/>
      <c r="QWK32"/>
      <c r="QWL32"/>
      <c r="QWM32"/>
      <c r="QWN32"/>
      <c r="QWO32"/>
      <c r="QWP32"/>
      <c r="QWQ32"/>
      <c r="QWR32"/>
      <c r="QWS32"/>
      <c r="QWT32"/>
      <c r="QWU32"/>
      <c r="QWV32"/>
      <c r="QWW32"/>
      <c r="QWX32"/>
      <c r="QWY32"/>
      <c r="QWZ32"/>
      <c r="QXA32"/>
      <c r="QXB32"/>
      <c r="QXC32"/>
      <c r="QXD32"/>
      <c r="QXE32"/>
      <c r="QXF32"/>
      <c r="QXG32"/>
      <c r="QXH32"/>
      <c r="QXI32"/>
      <c r="QXJ32"/>
      <c r="QXK32"/>
      <c r="QXL32"/>
      <c r="QXM32"/>
      <c r="QXN32"/>
      <c r="QXO32"/>
      <c r="QXP32"/>
      <c r="QXQ32"/>
      <c r="QXR32"/>
      <c r="QXS32"/>
      <c r="QXT32"/>
      <c r="QXU32"/>
      <c r="QXV32"/>
      <c r="QXW32"/>
      <c r="QXX32"/>
      <c r="QXY32"/>
      <c r="QXZ32"/>
      <c r="QYA32"/>
      <c r="QYB32"/>
      <c r="QYC32"/>
      <c r="QYD32"/>
      <c r="QYE32"/>
      <c r="QYF32"/>
      <c r="QYG32"/>
      <c r="QYH32"/>
      <c r="QYI32"/>
      <c r="QYJ32"/>
      <c r="QYK32"/>
      <c r="QYL32"/>
      <c r="QYM32"/>
      <c r="QYN32"/>
      <c r="QYO32"/>
      <c r="QYP32"/>
      <c r="QYQ32"/>
      <c r="QYR32"/>
      <c r="QYS32"/>
      <c r="QYT32"/>
      <c r="QYU32"/>
      <c r="QYV32"/>
      <c r="QYW32"/>
      <c r="QYX32"/>
      <c r="QYY32"/>
      <c r="QYZ32"/>
      <c r="QZA32"/>
      <c r="QZB32"/>
      <c r="QZC32"/>
      <c r="QZD32"/>
      <c r="QZE32"/>
      <c r="QZF32"/>
      <c r="QZG32"/>
      <c r="QZH32"/>
      <c r="QZI32"/>
      <c r="QZJ32"/>
      <c r="QZK32"/>
      <c r="QZL32"/>
      <c r="QZM32"/>
      <c r="QZN32"/>
      <c r="QZO32"/>
      <c r="QZP32"/>
      <c r="QZQ32"/>
      <c r="QZR32"/>
      <c r="QZS32"/>
      <c r="QZT32"/>
      <c r="QZU32"/>
      <c r="QZV32"/>
      <c r="QZW32"/>
      <c r="QZX32"/>
      <c r="QZY32"/>
      <c r="QZZ32"/>
      <c r="RAA32"/>
      <c r="RAB32"/>
      <c r="RAC32"/>
      <c r="RAD32"/>
      <c r="RAE32"/>
      <c r="RAF32"/>
      <c r="RAG32"/>
      <c r="RAH32"/>
      <c r="RAI32"/>
      <c r="RAJ32"/>
      <c r="RAK32"/>
      <c r="RAL32"/>
      <c r="RAM32"/>
      <c r="RAN32"/>
      <c r="RAO32"/>
      <c r="RAP32"/>
      <c r="RAQ32"/>
      <c r="RAR32"/>
      <c r="RAS32"/>
      <c r="RAT32"/>
      <c r="RAU32"/>
      <c r="RAV32"/>
      <c r="RAW32"/>
      <c r="RAX32"/>
      <c r="RAY32"/>
      <c r="RAZ32"/>
      <c r="RBA32"/>
      <c r="RBB32"/>
      <c r="RBC32"/>
      <c r="RBD32"/>
      <c r="RBE32"/>
      <c r="RBF32"/>
      <c r="RBG32"/>
      <c r="RBH32"/>
      <c r="RBI32"/>
      <c r="RBJ32"/>
      <c r="RBK32"/>
      <c r="RBL32"/>
      <c r="RBM32"/>
      <c r="RBN32"/>
      <c r="RBO32"/>
      <c r="RBP32"/>
      <c r="RBQ32"/>
      <c r="RBR32"/>
      <c r="RBS32"/>
      <c r="RBT32"/>
      <c r="RBU32"/>
      <c r="RBV32"/>
      <c r="RBW32"/>
      <c r="RBX32"/>
      <c r="RBY32"/>
      <c r="RBZ32"/>
      <c r="RCA32"/>
      <c r="RCB32"/>
      <c r="RCC32"/>
      <c r="RCD32"/>
      <c r="RCE32"/>
      <c r="RCF32"/>
      <c r="RCG32"/>
      <c r="RCH32"/>
      <c r="RCI32"/>
      <c r="RCJ32"/>
      <c r="RCK32"/>
      <c r="RCL32"/>
      <c r="RCM32"/>
      <c r="RCN32"/>
      <c r="RCO32"/>
      <c r="RCP32"/>
      <c r="RCQ32"/>
      <c r="RCR32"/>
      <c r="RCS32"/>
      <c r="RCT32"/>
      <c r="RCU32"/>
      <c r="RCV32"/>
      <c r="RCW32"/>
      <c r="RCX32"/>
      <c r="RCY32"/>
      <c r="RCZ32"/>
      <c r="RDA32"/>
      <c r="RDB32"/>
      <c r="RDC32"/>
      <c r="RDD32"/>
      <c r="RDE32"/>
      <c r="RDF32"/>
      <c r="RDG32"/>
      <c r="RDH32"/>
      <c r="RDI32"/>
      <c r="RDJ32"/>
      <c r="RDK32"/>
      <c r="RDL32"/>
      <c r="RDM32"/>
      <c r="RDN32"/>
      <c r="RDO32"/>
      <c r="RDP32"/>
      <c r="RDQ32"/>
      <c r="RDR32"/>
      <c r="RDS32"/>
      <c r="RDT32"/>
      <c r="RDU32"/>
      <c r="RDV32"/>
      <c r="RDW32"/>
      <c r="RDX32"/>
      <c r="RDY32"/>
      <c r="RDZ32"/>
      <c r="REA32"/>
      <c r="REB32"/>
      <c r="REC32"/>
      <c r="RED32"/>
      <c r="REE32"/>
      <c r="REF32"/>
      <c r="REG32"/>
      <c r="REH32"/>
      <c r="REI32"/>
      <c r="REJ32"/>
      <c r="REK32"/>
      <c r="REL32"/>
      <c r="REM32"/>
      <c r="REN32"/>
      <c r="REO32"/>
      <c r="REP32"/>
      <c r="REQ32"/>
      <c r="RER32"/>
      <c r="RES32"/>
      <c r="RET32"/>
      <c r="REU32"/>
      <c r="REV32"/>
      <c r="REW32"/>
      <c r="REX32"/>
      <c r="REY32"/>
      <c r="REZ32"/>
      <c r="RFA32"/>
      <c r="RFB32"/>
      <c r="RFC32"/>
      <c r="RFD32"/>
      <c r="RFE32"/>
      <c r="RFF32"/>
      <c r="RFG32"/>
      <c r="RFH32"/>
      <c r="RFI32"/>
      <c r="RFJ32"/>
      <c r="RFK32"/>
      <c r="RFL32"/>
      <c r="RFM32"/>
      <c r="RFN32"/>
      <c r="RFO32"/>
      <c r="RFP32"/>
      <c r="RFQ32"/>
      <c r="RFR32"/>
      <c r="RFS32"/>
      <c r="RFT32"/>
      <c r="RFU32"/>
      <c r="RFV32"/>
      <c r="RFW32"/>
      <c r="RFX32"/>
      <c r="RFY32"/>
      <c r="RFZ32"/>
      <c r="RGA32"/>
      <c r="RGB32"/>
      <c r="RGC32"/>
      <c r="RGD32"/>
      <c r="RGE32"/>
      <c r="RGF32"/>
      <c r="RGG32"/>
      <c r="RGH32"/>
      <c r="RGI32"/>
      <c r="RGJ32"/>
      <c r="RGK32"/>
      <c r="RGL32"/>
      <c r="RGM32"/>
      <c r="RGN32"/>
      <c r="RGO32"/>
      <c r="RGP32"/>
      <c r="RGQ32"/>
      <c r="RGR32"/>
      <c r="RGS32"/>
      <c r="RGT32"/>
      <c r="RGU32"/>
      <c r="RGV32"/>
      <c r="RGW32"/>
      <c r="RGX32"/>
      <c r="RGY32"/>
      <c r="RGZ32"/>
      <c r="RHA32"/>
      <c r="RHB32"/>
      <c r="RHC32"/>
      <c r="RHD32"/>
      <c r="RHE32"/>
      <c r="RHF32"/>
      <c r="RHG32"/>
      <c r="RHH32"/>
      <c r="RHI32"/>
      <c r="RHJ32"/>
      <c r="RHK32"/>
      <c r="RHL32"/>
      <c r="RHM32"/>
      <c r="RHN32"/>
      <c r="RHO32"/>
      <c r="RHP32"/>
      <c r="RHQ32"/>
      <c r="RHR32"/>
      <c r="RHS32"/>
      <c r="RHT32"/>
      <c r="RHU32"/>
      <c r="RHV32"/>
      <c r="RHW32"/>
      <c r="RHX32"/>
      <c r="RHY32"/>
      <c r="RHZ32"/>
      <c r="RIA32"/>
      <c r="RIB32"/>
      <c r="RIC32"/>
      <c r="RID32"/>
      <c r="RIE32"/>
      <c r="RIF32"/>
      <c r="RIG32"/>
      <c r="RIH32"/>
      <c r="RII32"/>
      <c r="RIJ32"/>
      <c r="RIK32"/>
      <c r="RIL32"/>
      <c r="RIM32"/>
      <c r="RIN32"/>
      <c r="RIO32"/>
      <c r="RIP32"/>
      <c r="RIQ32"/>
      <c r="RIR32"/>
      <c r="RIS32"/>
      <c r="RIT32"/>
      <c r="RIU32"/>
      <c r="RIV32"/>
      <c r="RIW32"/>
      <c r="RIX32"/>
      <c r="RIY32"/>
      <c r="RIZ32"/>
      <c r="RJA32"/>
      <c r="RJB32"/>
      <c r="RJC32"/>
      <c r="RJD32"/>
      <c r="RJE32"/>
      <c r="RJF32"/>
      <c r="RJG32"/>
      <c r="RJH32"/>
      <c r="RJI32"/>
      <c r="RJJ32"/>
      <c r="RJK32"/>
      <c r="RJL32"/>
      <c r="RJM32"/>
      <c r="RJN32"/>
      <c r="RJO32"/>
      <c r="RJP32"/>
      <c r="RJQ32"/>
      <c r="RJR32"/>
      <c r="RJS32"/>
      <c r="RJT32"/>
      <c r="RJU32"/>
      <c r="RJV32"/>
      <c r="RJW32"/>
      <c r="RJX32"/>
      <c r="RJY32"/>
      <c r="RJZ32"/>
      <c r="RKA32"/>
      <c r="RKB32"/>
      <c r="RKC32"/>
      <c r="RKD32"/>
      <c r="RKE32"/>
      <c r="RKF32"/>
      <c r="RKG32"/>
      <c r="RKH32"/>
      <c r="RKI32"/>
      <c r="RKJ32"/>
      <c r="RKK32"/>
      <c r="RKL32"/>
      <c r="RKM32"/>
      <c r="RKN32"/>
      <c r="RKO32"/>
      <c r="RKP32"/>
      <c r="RKQ32"/>
      <c r="RKR32"/>
      <c r="RKS32"/>
      <c r="RKT32"/>
      <c r="RKU32"/>
      <c r="RKV32"/>
      <c r="RKW32"/>
      <c r="RKX32"/>
      <c r="RKY32"/>
      <c r="RKZ32"/>
      <c r="RLA32"/>
      <c r="RLB32"/>
      <c r="RLC32"/>
      <c r="RLD32"/>
      <c r="RLE32"/>
      <c r="RLF32"/>
      <c r="RLG32"/>
      <c r="RLH32"/>
      <c r="RLI32"/>
      <c r="RLJ32"/>
      <c r="RLK32"/>
      <c r="RLL32"/>
      <c r="RLM32"/>
      <c r="RLN32"/>
      <c r="RLO32"/>
      <c r="RLP32"/>
      <c r="RLQ32"/>
      <c r="RLR32"/>
      <c r="RLS32"/>
      <c r="RLT32"/>
      <c r="RLU32"/>
      <c r="RLV32"/>
      <c r="RLW32"/>
      <c r="RLX32"/>
      <c r="RLY32"/>
      <c r="RLZ32"/>
      <c r="RMA32"/>
      <c r="RMB32"/>
      <c r="RMC32"/>
      <c r="RMD32"/>
      <c r="RME32"/>
      <c r="RMF32"/>
      <c r="RMG32"/>
      <c r="RMH32"/>
      <c r="RMI32"/>
      <c r="RMJ32"/>
      <c r="RMK32"/>
      <c r="RML32"/>
      <c r="RMM32"/>
      <c r="RMN32"/>
      <c r="RMO32"/>
      <c r="RMP32"/>
      <c r="RMQ32"/>
      <c r="RMR32"/>
      <c r="RMS32"/>
      <c r="RMT32"/>
      <c r="RMU32"/>
      <c r="RMV32"/>
      <c r="RMW32"/>
      <c r="RMX32"/>
      <c r="RMY32"/>
      <c r="RMZ32"/>
      <c r="RNA32"/>
      <c r="RNB32"/>
      <c r="RNC32"/>
      <c r="RND32"/>
      <c r="RNE32"/>
      <c r="RNF32"/>
      <c r="RNG32"/>
      <c r="RNH32"/>
      <c r="RNI32"/>
      <c r="RNJ32"/>
      <c r="RNK32"/>
      <c r="RNL32"/>
      <c r="RNM32"/>
      <c r="RNN32"/>
      <c r="RNO32"/>
      <c r="RNP32"/>
      <c r="RNQ32"/>
      <c r="RNR32"/>
      <c r="RNS32"/>
      <c r="RNT32"/>
      <c r="RNU32"/>
      <c r="RNV32"/>
      <c r="RNW32"/>
      <c r="RNX32"/>
      <c r="RNY32"/>
      <c r="RNZ32"/>
      <c r="ROA32"/>
      <c r="ROB32"/>
      <c r="ROC32"/>
      <c r="ROD32"/>
      <c r="ROE32"/>
      <c r="ROF32"/>
      <c r="ROG32"/>
      <c r="ROH32"/>
      <c r="ROI32"/>
      <c r="ROJ32"/>
      <c r="ROK32"/>
      <c r="ROL32"/>
      <c r="ROM32"/>
      <c r="RON32"/>
      <c r="ROO32"/>
      <c r="ROP32"/>
      <c r="ROQ32"/>
      <c r="ROR32"/>
      <c r="ROS32"/>
      <c r="ROT32"/>
      <c r="ROU32"/>
      <c r="ROV32"/>
      <c r="ROW32"/>
      <c r="ROX32"/>
      <c r="ROY32"/>
      <c r="ROZ32"/>
      <c r="RPA32"/>
      <c r="RPB32"/>
      <c r="RPC32"/>
      <c r="RPD32"/>
      <c r="RPE32"/>
      <c r="RPF32"/>
      <c r="RPG32"/>
      <c r="RPH32"/>
      <c r="RPI32"/>
      <c r="RPJ32"/>
      <c r="RPK32"/>
      <c r="RPL32"/>
      <c r="RPM32"/>
      <c r="RPN32"/>
      <c r="RPO32"/>
      <c r="RPP32"/>
      <c r="RPQ32"/>
      <c r="RPR32"/>
      <c r="RPS32"/>
      <c r="RPT32"/>
      <c r="RPU32"/>
      <c r="RPV32"/>
      <c r="RPW32"/>
      <c r="RPX32"/>
      <c r="RPY32"/>
      <c r="RPZ32"/>
      <c r="RQA32"/>
      <c r="RQB32"/>
      <c r="RQC32"/>
      <c r="RQD32"/>
      <c r="RQE32"/>
      <c r="RQF32"/>
      <c r="RQG32"/>
      <c r="RQH32"/>
      <c r="RQI32"/>
      <c r="RQJ32"/>
      <c r="RQK32"/>
      <c r="RQL32"/>
      <c r="RQM32"/>
      <c r="RQN32"/>
      <c r="RQO32"/>
      <c r="RQP32"/>
      <c r="RQQ32"/>
      <c r="RQR32"/>
      <c r="RQS32"/>
      <c r="RQT32"/>
      <c r="RQU32"/>
      <c r="RQV32"/>
      <c r="RQW32"/>
      <c r="RQX32"/>
      <c r="RQY32"/>
      <c r="RQZ32"/>
      <c r="RRA32"/>
      <c r="RRB32"/>
      <c r="RRC32"/>
      <c r="RRD32"/>
      <c r="RRE32"/>
      <c r="RRF32"/>
      <c r="RRG32"/>
      <c r="RRH32"/>
      <c r="RRI32"/>
      <c r="RRJ32"/>
      <c r="RRK32"/>
      <c r="RRL32"/>
      <c r="RRM32"/>
      <c r="RRN32"/>
      <c r="RRO32"/>
      <c r="RRP32"/>
      <c r="RRQ32"/>
      <c r="RRR32"/>
      <c r="RRS32"/>
      <c r="RRT32"/>
      <c r="RRU32"/>
      <c r="RRV32"/>
      <c r="RRW32"/>
      <c r="RRX32"/>
      <c r="RRY32"/>
      <c r="RRZ32"/>
      <c r="RSA32"/>
      <c r="RSB32"/>
      <c r="RSC32"/>
      <c r="RSD32"/>
      <c r="RSE32"/>
      <c r="RSF32"/>
      <c r="RSG32"/>
      <c r="RSH32"/>
      <c r="RSI32"/>
      <c r="RSJ32"/>
      <c r="RSK32"/>
      <c r="RSL32"/>
      <c r="RSM32"/>
      <c r="RSN32"/>
      <c r="RSO32"/>
      <c r="RSP32"/>
      <c r="RSQ32"/>
      <c r="RSR32"/>
      <c r="RSS32"/>
      <c r="RST32"/>
      <c r="RSU32"/>
      <c r="RSV32"/>
      <c r="RSW32"/>
      <c r="RSX32"/>
      <c r="RSY32"/>
      <c r="RSZ32"/>
      <c r="RTA32"/>
      <c r="RTB32"/>
      <c r="RTC32"/>
      <c r="RTD32"/>
      <c r="RTE32"/>
      <c r="RTF32"/>
      <c r="RTG32"/>
      <c r="RTH32"/>
      <c r="RTI32"/>
      <c r="RTJ32"/>
      <c r="RTK32"/>
      <c r="RTL32"/>
      <c r="RTM32"/>
      <c r="RTN32"/>
      <c r="RTO32"/>
      <c r="RTP32"/>
      <c r="RTQ32"/>
      <c r="RTR32"/>
      <c r="RTS32"/>
      <c r="RTT32"/>
      <c r="RTU32"/>
      <c r="RTV32"/>
      <c r="RTW32"/>
      <c r="RTX32"/>
      <c r="RTY32"/>
      <c r="RTZ32"/>
      <c r="RUA32"/>
      <c r="RUB32"/>
      <c r="RUC32"/>
      <c r="RUD32"/>
      <c r="RUE32"/>
      <c r="RUF32"/>
      <c r="RUG32"/>
      <c r="RUH32"/>
      <c r="RUI32"/>
      <c r="RUJ32"/>
      <c r="RUK32"/>
      <c r="RUL32"/>
      <c r="RUM32"/>
      <c r="RUN32"/>
      <c r="RUO32"/>
      <c r="RUP32"/>
      <c r="RUQ32"/>
      <c r="RUR32"/>
      <c r="RUS32"/>
      <c r="RUT32"/>
      <c r="RUU32"/>
      <c r="RUV32"/>
      <c r="RUW32"/>
      <c r="RUX32"/>
      <c r="RUY32"/>
      <c r="RUZ32"/>
      <c r="RVA32"/>
      <c r="RVB32"/>
      <c r="RVC32"/>
      <c r="RVD32"/>
      <c r="RVE32"/>
      <c r="RVF32"/>
      <c r="RVG32"/>
      <c r="RVH32"/>
      <c r="RVI32"/>
      <c r="RVJ32"/>
      <c r="RVK32"/>
      <c r="RVL32"/>
      <c r="RVM32"/>
      <c r="RVN32"/>
      <c r="RVO32"/>
      <c r="RVP32"/>
      <c r="RVQ32"/>
      <c r="RVR32"/>
      <c r="RVS32"/>
      <c r="RVT32"/>
      <c r="RVU32"/>
      <c r="RVV32"/>
      <c r="RVW32"/>
      <c r="RVX32"/>
      <c r="RVY32"/>
      <c r="RVZ32"/>
      <c r="RWA32"/>
      <c r="RWB32"/>
      <c r="RWC32"/>
      <c r="RWD32"/>
      <c r="RWE32"/>
      <c r="RWF32"/>
      <c r="RWG32"/>
      <c r="RWH32"/>
      <c r="RWI32"/>
      <c r="RWJ32"/>
      <c r="RWK32"/>
      <c r="RWL32"/>
      <c r="RWM32"/>
      <c r="RWN32"/>
      <c r="RWO32"/>
      <c r="RWP32"/>
      <c r="RWQ32"/>
      <c r="RWR32"/>
      <c r="RWS32"/>
      <c r="RWT32"/>
      <c r="RWU32"/>
      <c r="RWV32"/>
      <c r="RWW32"/>
      <c r="RWX32"/>
      <c r="RWY32"/>
      <c r="RWZ32"/>
      <c r="RXA32"/>
      <c r="RXB32"/>
      <c r="RXC32"/>
      <c r="RXD32"/>
      <c r="RXE32"/>
      <c r="RXF32"/>
      <c r="RXG32"/>
      <c r="RXH32"/>
      <c r="RXI32"/>
      <c r="RXJ32"/>
      <c r="RXK32"/>
      <c r="RXL32"/>
      <c r="RXM32"/>
      <c r="RXN32"/>
      <c r="RXO32"/>
      <c r="RXP32"/>
      <c r="RXQ32"/>
      <c r="RXR32"/>
      <c r="RXS32"/>
      <c r="RXT32"/>
      <c r="RXU32"/>
      <c r="RXV32"/>
      <c r="RXW32"/>
      <c r="RXX32"/>
      <c r="RXY32"/>
      <c r="RXZ32"/>
      <c r="RYA32"/>
      <c r="RYB32"/>
      <c r="RYC32"/>
      <c r="RYD32"/>
      <c r="RYE32"/>
      <c r="RYF32"/>
      <c r="RYG32"/>
      <c r="RYH32"/>
      <c r="RYI32"/>
      <c r="RYJ32"/>
      <c r="RYK32"/>
      <c r="RYL32"/>
      <c r="RYM32"/>
      <c r="RYN32"/>
      <c r="RYO32"/>
      <c r="RYP32"/>
      <c r="RYQ32"/>
      <c r="RYR32"/>
      <c r="RYS32"/>
      <c r="RYT32"/>
      <c r="RYU32"/>
      <c r="RYV32"/>
      <c r="RYW32"/>
      <c r="RYX32"/>
      <c r="RYY32"/>
      <c r="RYZ32"/>
      <c r="RZA32"/>
      <c r="RZB32"/>
      <c r="RZC32"/>
      <c r="RZD32"/>
      <c r="RZE32"/>
      <c r="RZF32"/>
      <c r="RZG32"/>
      <c r="RZH32"/>
      <c r="RZI32"/>
      <c r="RZJ32"/>
      <c r="RZK32"/>
      <c r="RZL32"/>
      <c r="RZM32"/>
      <c r="RZN32"/>
      <c r="RZO32"/>
      <c r="RZP32"/>
      <c r="RZQ32"/>
      <c r="RZR32"/>
      <c r="RZS32"/>
      <c r="RZT32"/>
      <c r="RZU32"/>
      <c r="RZV32"/>
      <c r="RZW32"/>
      <c r="RZX32"/>
      <c r="RZY32"/>
      <c r="RZZ32"/>
      <c r="SAA32"/>
      <c r="SAB32"/>
      <c r="SAC32"/>
      <c r="SAD32"/>
      <c r="SAE32"/>
      <c r="SAF32"/>
      <c r="SAG32"/>
      <c r="SAH32"/>
      <c r="SAI32"/>
      <c r="SAJ32"/>
      <c r="SAK32"/>
      <c r="SAL32"/>
      <c r="SAM32"/>
      <c r="SAN32"/>
      <c r="SAO32"/>
      <c r="SAP32"/>
      <c r="SAQ32"/>
      <c r="SAR32"/>
      <c r="SAS32"/>
      <c r="SAT32"/>
      <c r="SAU32"/>
      <c r="SAV32"/>
      <c r="SAW32"/>
      <c r="SAX32"/>
      <c r="SAY32"/>
      <c r="SAZ32"/>
      <c r="SBA32"/>
      <c r="SBB32"/>
      <c r="SBC32"/>
      <c r="SBD32"/>
      <c r="SBE32"/>
      <c r="SBF32"/>
      <c r="SBG32"/>
      <c r="SBH32"/>
      <c r="SBI32"/>
      <c r="SBJ32"/>
      <c r="SBK32"/>
      <c r="SBL32"/>
      <c r="SBM32"/>
      <c r="SBN32"/>
      <c r="SBO32"/>
      <c r="SBP32"/>
      <c r="SBQ32"/>
      <c r="SBR32"/>
      <c r="SBS32"/>
      <c r="SBT32"/>
      <c r="SBU32"/>
      <c r="SBV32"/>
      <c r="SBW32"/>
      <c r="SBX32"/>
      <c r="SBY32"/>
      <c r="SBZ32"/>
      <c r="SCA32"/>
      <c r="SCB32"/>
      <c r="SCC32"/>
      <c r="SCD32"/>
      <c r="SCE32"/>
      <c r="SCF32"/>
      <c r="SCG32"/>
      <c r="SCH32"/>
      <c r="SCI32"/>
      <c r="SCJ32"/>
      <c r="SCK32"/>
      <c r="SCL32"/>
      <c r="SCM32"/>
      <c r="SCN32"/>
      <c r="SCO32"/>
      <c r="SCP32"/>
      <c r="SCQ32"/>
      <c r="SCR32"/>
      <c r="SCS32"/>
      <c r="SCT32"/>
      <c r="SCU32"/>
      <c r="SCV32"/>
      <c r="SCW32"/>
      <c r="SCX32"/>
      <c r="SCY32"/>
      <c r="SCZ32"/>
      <c r="SDA32"/>
      <c r="SDB32"/>
      <c r="SDC32"/>
      <c r="SDD32"/>
      <c r="SDE32"/>
      <c r="SDF32"/>
      <c r="SDG32"/>
      <c r="SDH32"/>
      <c r="SDI32"/>
      <c r="SDJ32"/>
      <c r="SDK32"/>
      <c r="SDL32"/>
      <c r="SDM32"/>
      <c r="SDN32"/>
      <c r="SDO32"/>
      <c r="SDP32"/>
      <c r="SDQ32"/>
      <c r="SDR32"/>
      <c r="SDS32"/>
      <c r="SDT32"/>
      <c r="SDU32"/>
      <c r="SDV32"/>
      <c r="SDW32"/>
      <c r="SDX32"/>
      <c r="SDY32"/>
      <c r="SDZ32"/>
      <c r="SEA32"/>
      <c r="SEB32"/>
      <c r="SEC32"/>
      <c r="SED32"/>
      <c r="SEE32"/>
      <c r="SEF32"/>
      <c r="SEG32"/>
      <c r="SEH32"/>
      <c r="SEI32"/>
      <c r="SEJ32"/>
      <c r="SEK32"/>
      <c r="SEL32"/>
      <c r="SEM32"/>
      <c r="SEN32"/>
      <c r="SEO32"/>
      <c r="SEP32"/>
      <c r="SEQ32"/>
      <c r="SER32"/>
      <c r="SES32"/>
      <c r="SET32"/>
      <c r="SEU32"/>
      <c r="SEV32"/>
      <c r="SEW32"/>
      <c r="SEX32"/>
      <c r="SEY32"/>
      <c r="SEZ32"/>
      <c r="SFA32"/>
      <c r="SFB32"/>
      <c r="SFC32"/>
      <c r="SFD32"/>
      <c r="SFE32"/>
      <c r="SFF32"/>
      <c r="SFG32"/>
      <c r="SFH32"/>
      <c r="SFI32"/>
      <c r="SFJ32"/>
      <c r="SFK32"/>
      <c r="SFL32"/>
      <c r="SFM32"/>
      <c r="SFN32"/>
      <c r="SFO32"/>
      <c r="SFP32"/>
      <c r="SFQ32"/>
      <c r="SFR32"/>
      <c r="SFS32"/>
      <c r="SFT32"/>
      <c r="SFU32"/>
      <c r="SFV32"/>
      <c r="SFW32"/>
      <c r="SFX32"/>
      <c r="SFY32"/>
      <c r="SFZ32"/>
      <c r="SGA32"/>
      <c r="SGB32"/>
      <c r="SGC32"/>
      <c r="SGD32"/>
      <c r="SGE32"/>
      <c r="SGF32"/>
      <c r="SGG32"/>
      <c r="SGH32"/>
      <c r="SGI32"/>
      <c r="SGJ32"/>
      <c r="SGK32"/>
      <c r="SGL32"/>
      <c r="SGM32"/>
      <c r="SGN32"/>
      <c r="SGO32"/>
      <c r="SGP32"/>
      <c r="SGQ32"/>
      <c r="SGR32"/>
      <c r="SGS32"/>
      <c r="SGT32"/>
      <c r="SGU32"/>
      <c r="SGV32"/>
      <c r="SGW32"/>
      <c r="SGX32"/>
      <c r="SGY32"/>
      <c r="SGZ32"/>
      <c r="SHA32"/>
      <c r="SHB32"/>
      <c r="SHC32"/>
      <c r="SHD32"/>
      <c r="SHE32"/>
      <c r="SHF32"/>
      <c r="SHG32"/>
      <c r="SHH32"/>
      <c r="SHI32"/>
      <c r="SHJ32"/>
      <c r="SHK32"/>
      <c r="SHL32"/>
      <c r="SHM32"/>
      <c r="SHN32"/>
      <c r="SHO32"/>
      <c r="SHP32"/>
      <c r="SHQ32"/>
      <c r="SHR32"/>
      <c r="SHS32"/>
      <c r="SHT32"/>
      <c r="SHU32"/>
      <c r="SHV32"/>
      <c r="SHW32"/>
      <c r="SHX32"/>
      <c r="SHY32"/>
      <c r="SHZ32"/>
      <c r="SIA32"/>
      <c r="SIB32"/>
      <c r="SIC32"/>
      <c r="SID32"/>
      <c r="SIE32"/>
      <c r="SIF32"/>
      <c r="SIG32"/>
      <c r="SIH32"/>
      <c r="SII32"/>
      <c r="SIJ32"/>
      <c r="SIK32"/>
      <c r="SIL32"/>
      <c r="SIM32"/>
      <c r="SIN32"/>
      <c r="SIO32"/>
      <c r="SIP32"/>
      <c r="SIQ32"/>
      <c r="SIR32"/>
      <c r="SIS32"/>
      <c r="SIT32"/>
      <c r="SIU32"/>
      <c r="SIV32"/>
      <c r="SIW32"/>
      <c r="SIX32"/>
      <c r="SIY32"/>
      <c r="SIZ32"/>
      <c r="SJA32"/>
      <c r="SJB32"/>
      <c r="SJC32"/>
      <c r="SJD32"/>
      <c r="SJE32"/>
      <c r="SJF32"/>
      <c r="SJG32"/>
      <c r="SJH32"/>
      <c r="SJI32"/>
      <c r="SJJ32"/>
      <c r="SJK32"/>
      <c r="SJL32"/>
      <c r="SJM32"/>
      <c r="SJN32"/>
      <c r="SJO32"/>
      <c r="SJP32"/>
      <c r="SJQ32"/>
      <c r="SJR32"/>
      <c r="SJS32"/>
      <c r="SJT32"/>
      <c r="SJU32"/>
      <c r="SJV32"/>
      <c r="SJW32"/>
      <c r="SJX32"/>
      <c r="SJY32"/>
      <c r="SJZ32"/>
      <c r="SKA32"/>
      <c r="SKB32"/>
      <c r="SKC32"/>
      <c r="SKD32"/>
      <c r="SKE32"/>
      <c r="SKF32"/>
      <c r="SKG32"/>
      <c r="SKH32"/>
      <c r="SKI32"/>
      <c r="SKJ32"/>
      <c r="SKK32"/>
      <c r="SKL32"/>
      <c r="SKM32"/>
      <c r="SKN32"/>
      <c r="SKO32"/>
      <c r="SKP32"/>
      <c r="SKQ32"/>
      <c r="SKR32"/>
      <c r="SKS32"/>
      <c r="SKT32"/>
      <c r="SKU32"/>
      <c r="SKV32"/>
      <c r="SKW32"/>
      <c r="SKX32"/>
      <c r="SKY32"/>
      <c r="SKZ32"/>
      <c r="SLA32"/>
      <c r="SLB32"/>
      <c r="SLC32"/>
      <c r="SLD32"/>
      <c r="SLE32"/>
      <c r="SLF32"/>
      <c r="SLG32"/>
      <c r="SLH32"/>
      <c r="SLI32"/>
      <c r="SLJ32"/>
      <c r="SLK32"/>
      <c r="SLL32"/>
      <c r="SLM32"/>
      <c r="SLN32"/>
      <c r="SLO32"/>
      <c r="SLP32"/>
      <c r="SLQ32"/>
      <c r="SLR32"/>
      <c r="SLS32"/>
      <c r="SLT32"/>
      <c r="SLU32"/>
      <c r="SLV32"/>
      <c r="SLW32"/>
      <c r="SLX32"/>
      <c r="SLY32"/>
      <c r="SLZ32"/>
      <c r="SMA32"/>
      <c r="SMB32"/>
      <c r="SMC32"/>
      <c r="SMD32"/>
      <c r="SME32"/>
      <c r="SMF32"/>
      <c r="SMG32"/>
      <c r="SMH32"/>
      <c r="SMI32"/>
      <c r="SMJ32"/>
      <c r="SMK32"/>
      <c r="SML32"/>
      <c r="SMM32"/>
      <c r="SMN32"/>
      <c r="SMO32"/>
      <c r="SMP32"/>
      <c r="SMQ32"/>
      <c r="SMR32"/>
      <c r="SMS32"/>
      <c r="SMT32"/>
      <c r="SMU32"/>
      <c r="SMV32"/>
      <c r="SMW32"/>
      <c r="SMX32"/>
      <c r="SMY32"/>
      <c r="SMZ32"/>
      <c r="SNA32"/>
      <c r="SNB32"/>
      <c r="SNC32"/>
      <c r="SND32"/>
      <c r="SNE32"/>
      <c r="SNF32"/>
      <c r="SNG32"/>
      <c r="SNH32"/>
      <c r="SNI32"/>
      <c r="SNJ32"/>
      <c r="SNK32"/>
      <c r="SNL32"/>
      <c r="SNM32"/>
      <c r="SNN32"/>
      <c r="SNO32"/>
      <c r="SNP32"/>
      <c r="SNQ32"/>
      <c r="SNR32"/>
      <c r="SNS32"/>
      <c r="SNT32"/>
      <c r="SNU32"/>
      <c r="SNV32"/>
      <c r="SNW32"/>
      <c r="SNX32"/>
      <c r="SNY32"/>
      <c r="SNZ32"/>
      <c r="SOA32"/>
      <c r="SOB32"/>
      <c r="SOC32"/>
      <c r="SOD32"/>
      <c r="SOE32"/>
      <c r="SOF32"/>
      <c r="SOG32"/>
      <c r="SOH32"/>
      <c r="SOI32"/>
      <c r="SOJ32"/>
      <c r="SOK32"/>
      <c r="SOL32"/>
      <c r="SOM32"/>
      <c r="SON32"/>
      <c r="SOO32"/>
      <c r="SOP32"/>
      <c r="SOQ32"/>
      <c r="SOR32"/>
      <c r="SOS32"/>
      <c r="SOT32"/>
      <c r="SOU32"/>
      <c r="SOV32"/>
      <c r="SOW32"/>
      <c r="SOX32"/>
      <c r="SOY32"/>
      <c r="SOZ32"/>
      <c r="SPA32"/>
      <c r="SPB32"/>
      <c r="SPC32"/>
      <c r="SPD32"/>
      <c r="SPE32"/>
      <c r="SPF32"/>
      <c r="SPG32"/>
      <c r="SPH32"/>
      <c r="SPI32"/>
      <c r="SPJ32"/>
      <c r="SPK32"/>
      <c r="SPL32"/>
      <c r="SPM32"/>
      <c r="SPN32"/>
      <c r="SPO32"/>
      <c r="SPP32"/>
      <c r="SPQ32"/>
      <c r="SPR32"/>
      <c r="SPS32"/>
      <c r="SPT32"/>
      <c r="SPU32"/>
      <c r="SPV32"/>
      <c r="SPW32"/>
      <c r="SPX32"/>
      <c r="SPY32"/>
      <c r="SPZ32"/>
      <c r="SQA32"/>
      <c r="SQB32"/>
      <c r="SQC32"/>
      <c r="SQD32"/>
      <c r="SQE32"/>
      <c r="SQF32"/>
      <c r="SQG32"/>
      <c r="SQH32"/>
      <c r="SQI32"/>
      <c r="SQJ32"/>
      <c r="SQK32"/>
      <c r="SQL32"/>
      <c r="SQM32"/>
      <c r="SQN32"/>
      <c r="SQO32"/>
      <c r="SQP32"/>
      <c r="SQQ32"/>
      <c r="SQR32"/>
      <c r="SQS32"/>
      <c r="SQT32"/>
      <c r="SQU32"/>
      <c r="SQV32"/>
      <c r="SQW32"/>
      <c r="SQX32"/>
      <c r="SQY32"/>
      <c r="SQZ32"/>
      <c r="SRA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row>
    <row r="33" spans="2:6" ht="26.25" customHeight="1">
      <c r="B33" s="145"/>
      <c r="C33" s="145"/>
      <c r="D33" s="145"/>
      <c r="E33" s="145"/>
      <c r="F33" s="145"/>
    </row>
    <row r="34" spans="2:6" ht="26.25" customHeight="1">
      <c r="B34" s="123" t="s">
        <v>172</v>
      </c>
      <c r="C34" s="7">
        <v>1057</v>
      </c>
      <c r="D34" s="324" t="s">
        <v>28</v>
      </c>
      <c r="E34" s="325"/>
      <c r="F34" s="325"/>
    </row>
    <row r="35" spans="2:6" ht="26.25" customHeight="1">
      <c r="B35" s="123" t="s">
        <v>173</v>
      </c>
      <c r="C35" s="7">
        <v>11001</v>
      </c>
      <c r="D35" s="321" t="s">
        <v>199</v>
      </c>
      <c r="E35" s="321" t="s">
        <v>197</v>
      </c>
      <c r="F35" s="315" t="s">
        <v>41</v>
      </c>
    </row>
    <row r="36" spans="2:6" ht="26.25" customHeight="1">
      <c r="B36" s="123" t="s">
        <v>174</v>
      </c>
      <c r="C36" s="140" t="s">
        <v>241</v>
      </c>
      <c r="D36" s="322"/>
      <c r="E36" s="322"/>
      <c r="F36" s="315"/>
    </row>
    <row r="37" spans="2:6" ht="26.25" customHeight="1">
      <c r="B37" s="123" t="s">
        <v>175</v>
      </c>
      <c r="C37" s="7" t="s">
        <v>242</v>
      </c>
      <c r="D37" s="322"/>
      <c r="E37" s="322"/>
      <c r="F37" s="315"/>
    </row>
    <row r="38" spans="2:6" ht="26.25" customHeight="1">
      <c r="B38" s="123" t="s">
        <v>202</v>
      </c>
      <c r="C38" s="7" t="s">
        <v>215</v>
      </c>
      <c r="D38" s="322"/>
      <c r="E38" s="322"/>
      <c r="F38" s="315"/>
    </row>
    <row r="39" spans="2:6" ht="26.25" customHeight="1">
      <c r="B39" s="124" t="s">
        <v>203</v>
      </c>
      <c r="C39" s="125" t="s">
        <v>243</v>
      </c>
      <c r="D39" s="323"/>
      <c r="E39" s="323"/>
      <c r="F39" s="318"/>
    </row>
    <row r="40" spans="2:6">
      <c r="B40" s="324" t="s">
        <v>176</v>
      </c>
      <c r="C40" s="325"/>
      <c r="D40" s="147"/>
      <c r="E40" s="147"/>
      <c r="F40" s="167"/>
    </row>
    <row r="41" spans="2:6" ht="16.5" customHeight="1">
      <c r="B41" s="126" t="s">
        <v>204</v>
      </c>
      <c r="C41" s="127" t="s">
        <v>177</v>
      </c>
      <c r="D41" s="148"/>
      <c r="E41" s="148"/>
      <c r="F41" s="168"/>
    </row>
    <row r="42" spans="2:6" ht="25.5">
      <c r="B42" s="128" t="s">
        <v>229</v>
      </c>
      <c r="C42" s="149" t="s">
        <v>244</v>
      </c>
      <c r="D42" s="144" t="s">
        <v>274</v>
      </c>
      <c r="E42" s="144" t="s">
        <v>261</v>
      </c>
      <c r="F42" s="144" t="s">
        <v>261</v>
      </c>
    </row>
    <row r="43" spans="2:6" ht="25.5">
      <c r="B43" s="128" t="s">
        <v>229</v>
      </c>
      <c r="C43" s="149" t="s">
        <v>245</v>
      </c>
      <c r="D43" s="144" t="s">
        <v>275</v>
      </c>
      <c r="E43" s="144" t="s">
        <v>262</v>
      </c>
      <c r="F43" s="144" t="s">
        <v>262</v>
      </c>
    </row>
    <row r="44" spans="2:6" ht="38.25">
      <c r="B44" s="128" t="s">
        <v>229</v>
      </c>
      <c r="C44" s="149" t="s">
        <v>246</v>
      </c>
      <c r="D44" s="144" t="s">
        <v>276</v>
      </c>
      <c r="E44" s="144" t="s">
        <v>263</v>
      </c>
      <c r="F44" s="144" t="s">
        <v>263</v>
      </c>
    </row>
    <row r="45" spans="2:6" ht="38.25">
      <c r="B45" s="128" t="s">
        <v>229</v>
      </c>
      <c r="C45" s="149" t="s">
        <v>247</v>
      </c>
      <c r="D45" s="144" t="s">
        <v>277</v>
      </c>
      <c r="E45" s="144" t="s">
        <v>264</v>
      </c>
      <c r="F45" s="144" t="s">
        <v>264</v>
      </c>
    </row>
    <row r="46" spans="2:6" ht="25.5">
      <c r="B46" s="128" t="s">
        <v>231</v>
      </c>
      <c r="C46" s="149" t="s">
        <v>248</v>
      </c>
      <c r="D46" s="144" t="s">
        <v>237</v>
      </c>
      <c r="E46" s="144" t="s">
        <v>237</v>
      </c>
      <c r="F46" s="144" t="s">
        <v>237</v>
      </c>
    </row>
    <row r="47" spans="2:6">
      <c r="B47" s="128" t="s">
        <v>231</v>
      </c>
      <c r="C47" s="149" t="s">
        <v>249</v>
      </c>
      <c r="D47" s="144" t="s">
        <v>278</v>
      </c>
      <c r="E47" s="144" t="s">
        <v>265</v>
      </c>
      <c r="F47" s="144" t="s">
        <v>265</v>
      </c>
    </row>
    <row r="48" spans="2:6" ht="25.5">
      <c r="B48" s="128" t="s">
        <v>231</v>
      </c>
      <c r="C48" s="149" t="s">
        <v>250</v>
      </c>
      <c r="D48" s="144" t="s">
        <v>279</v>
      </c>
      <c r="E48" s="144" t="s">
        <v>266</v>
      </c>
      <c r="F48" s="144" t="s">
        <v>266</v>
      </c>
    </row>
    <row r="49" spans="2:6">
      <c r="B49" s="128" t="s">
        <v>231</v>
      </c>
      <c r="C49" s="149" t="s">
        <v>251</v>
      </c>
      <c r="D49" s="144" t="s">
        <v>279</v>
      </c>
      <c r="E49" s="144" t="s">
        <v>266</v>
      </c>
      <c r="F49" s="144" t="s">
        <v>266</v>
      </c>
    </row>
    <row r="50" spans="2:6">
      <c r="B50" s="128" t="s">
        <v>231</v>
      </c>
      <c r="C50" s="149" t="s">
        <v>252</v>
      </c>
      <c r="D50" s="144" t="s">
        <v>234</v>
      </c>
      <c r="E50" s="144" t="s">
        <v>234</v>
      </c>
      <c r="F50" s="144" t="s">
        <v>234</v>
      </c>
    </row>
    <row r="51" spans="2:6">
      <c r="B51" s="128" t="s">
        <v>229</v>
      </c>
      <c r="C51" s="149" t="s">
        <v>253</v>
      </c>
      <c r="D51" s="144" t="s">
        <v>280</v>
      </c>
      <c r="E51" s="144" t="s">
        <v>267</v>
      </c>
      <c r="F51" s="144" t="s">
        <v>267</v>
      </c>
    </row>
    <row r="52" spans="2:6">
      <c r="B52" s="128" t="s">
        <v>229</v>
      </c>
      <c r="C52" s="149" t="s">
        <v>254</v>
      </c>
      <c r="D52" s="144" t="s">
        <v>281</v>
      </c>
      <c r="E52" s="144" t="s">
        <v>268</v>
      </c>
      <c r="F52" s="144" t="s">
        <v>268</v>
      </c>
    </row>
    <row r="53" spans="2:6" ht="25.5">
      <c r="B53" s="128" t="s">
        <v>230</v>
      </c>
      <c r="C53" s="149" t="s">
        <v>255</v>
      </c>
      <c r="D53" s="144" t="s">
        <v>282</v>
      </c>
      <c r="E53" s="144" t="s">
        <v>269</v>
      </c>
      <c r="F53" s="144" t="s">
        <v>269</v>
      </c>
    </row>
    <row r="54" spans="2:6" ht="25.5">
      <c r="B54" s="128" t="s">
        <v>230</v>
      </c>
      <c r="C54" s="149" t="s">
        <v>256</v>
      </c>
      <c r="D54" s="144" t="s">
        <v>270</v>
      </c>
      <c r="E54" s="144" t="s">
        <v>270</v>
      </c>
      <c r="F54" s="144" t="s">
        <v>270</v>
      </c>
    </row>
    <row r="55" spans="2:6" ht="25.5">
      <c r="B55" s="128" t="s">
        <v>230</v>
      </c>
      <c r="C55" s="149" t="s">
        <v>257</v>
      </c>
      <c r="D55" s="144" t="s">
        <v>271</v>
      </c>
      <c r="E55" s="144" t="s">
        <v>271</v>
      </c>
      <c r="F55" s="144" t="s">
        <v>271</v>
      </c>
    </row>
    <row r="56" spans="2:6" ht="25.5">
      <c r="B56" s="128" t="s">
        <v>230</v>
      </c>
      <c r="C56" s="149" t="s">
        <v>258</v>
      </c>
      <c r="D56" s="144" t="s">
        <v>283</v>
      </c>
      <c r="E56" s="144" t="s">
        <v>272</v>
      </c>
      <c r="F56" s="144" t="s">
        <v>272</v>
      </c>
    </row>
    <row r="57" spans="2:6" ht="25.5">
      <c r="B57" s="128" t="s">
        <v>230</v>
      </c>
      <c r="C57" s="149" t="s">
        <v>259</v>
      </c>
      <c r="D57" s="144" t="s">
        <v>284</v>
      </c>
      <c r="E57" s="144" t="s">
        <v>272</v>
      </c>
      <c r="F57" s="144" t="s">
        <v>272</v>
      </c>
    </row>
    <row r="58" spans="2:6" ht="25.5">
      <c r="B58" s="128" t="s">
        <v>230</v>
      </c>
      <c r="C58" s="149" t="s">
        <v>260</v>
      </c>
      <c r="D58" s="144" t="s">
        <v>285</v>
      </c>
      <c r="E58" s="144" t="s">
        <v>273</v>
      </c>
      <c r="F58" s="144" t="s">
        <v>273</v>
      </c>
    </row>
    <row r="59" spans="2:6">
      <c r="B59" s="326" t="s">
        <v>205</v>
      </c>
      <c r="C59" s="326"/>
      <c r="D59" s="130">
        <v>2126143.2999999998</v>
      </c>
      <c r="E59" s="130">
        <v>2113455.6</v>
      </c>
      <c r="F59" s="130">
        <v>2546274.2000000002</v>
      </c>
    </row>
    <row r="60" spans="2:6">
      <c r="B60" s="145"/>
      <c r="C60" s="145"/>
      <c r="D60" s="145"/>
      <c r="E60" s="145"/>
      <c r="F60" s="145"/>
    </row>
    <row r="61" spans="2:6">
      <c r="B61" s="123" t="s">
        <v>172</v>
      </c>
      <c r="C61" s="7">
        <v>1057</v>
      </c>
      <c r="D61" s="324" t="s">
        <v>28</v>
      </c>
      <c r="E61" s="325"/>
      <c r="F61" s="325"/>
    </row>
    <row r="62" spans="2:6">
      <c r="B62" s="123" t="s">
        <v>173</v>
      </c>
      <c r="C62" s="7">
        <v>11003</v>
      </c>
      <c r="D62" s="321" t="s">
        <v>199</v>
      </c>
      <c r="E62" s="321" t="s">
        <v>197</v>
      </c>
      <c r="F62" s="315" t="s">
        <v>41</v>
      </c>
    </row>
    <row r="63" spans="2:6">
      <c r="B63" s="123" t="s">
        <v>174</v>
      </c>
      <c r="C63" s="140" t="s">
        <v>286</v>
      </c>
      <c r="D63" s="322"/>
      <c r="E63" s="322"/>
      <c r="F63" s="315"/>
    </row>
    <row r="64" spans="2:6" ht="38.25">
      <c r="B64" s="123" t="s">
        <v>175</v>
      </c>
      <c r="C64" s="7" t="s">
        <v>287</v>
      </c>
      <c r="D64" s="322"/>
      <c r="E64" s="322"/>
      <c r="F64" s="315"/>
    </row>
    <row r="65" spans="2:6">
      <c r="B65" s="123" t="s">
        <v>202</v>
      </c>
      <c r="C65" s="7" t="s">
        <v>215</v>
      </c>
      <c r="D65" s="322"/>
      <c r="E65" s="322"/>
      <c r="F65" s="315"/>
    </row>
    <row r="66" spans="2:6" ht="33.75" customHeight="1">
      <c r="B66" s="124" t="s">
        <v>203</v>
      </c>
      <c r="C66" s="125" t="s">
        <v>288</v>
      </c>
      <c r="D66" s="323"/>
      <c r="E66" s="323"/>
      <c r="F66" s="318"/>
    </row>
    <row r="67" spans="2:6">
      <c r="B67" s="324" t="s">
        <v>176</v>
      </c>
      <c r="C67" s="325"/>
      <c r="D67" s="147"/>
      <c r="E67" s="147"/>
      <c r="F67" s="167"/>
    </row>
    <row r="68" spans="2:6">
      <c r="B68" s="126" t="s">
        <v>204</v>
      </c>
      <c r="C68" s="127" t="s">
        <v>177</v>
      </c>
      <c r="D68" s="148"/>
      <c r="E68" s="148"/>
      <c r="F68" s="168"/>
    </row>
    <row r="69" spans="2:6" ht="25.5">
      <c r="B69" s="128" t="s">
        <v>229</v>
      </c>
      <c r="C69" s="149" t="s">
        <v>289</v>
      </c>
      <c r="D69" s="144" t="s">
        <v>296</v>
      </c>
      <c r="E69" s="144" t="s">
        <v>302</v>
      </c>
      <c r="F69" s="144">
        <v>48</v>
      </c>
    </row>
    <row r="70" spans="2:6">
      <c r="B70" s="128" t="s">
        <v>229</v>
      </c>
      <c r="C70" s="149" t="s">
        <v>290</v>
      </c>
      <c r="D70" s="144" t="s">
        <v>297</v>
      </c>
      <c r="E70" s="144" t="s">
        <v>269</v>
      </c>
      <c r="F70" s="144">
        <v>40</v>
      </c>
    </row>
    <row r="71" spans="2:6" ht="25.5">
      <c r="B71" s="128" t="s">
        <v>229</v>
      </c>
      <c r="C71" s="149" t="s">
        <v>291</v>
      </c>
      <c r="D71" s="144" t="s">
        <v>298</v>
      </c>
      <c r="E71" s="144" t="s">
        <v>303</v>
      </c>
      <c r="F71" s="144">
        <v>800</v>
      </c>
    </row>
    <row r="72" spans="2:6" ht="25.5">
      <c r="B72" s="128" t="s">
        <v>229</v>
      </c>
      <c r="C72" s="149" t="s">
        <v>292</v>
      </c>
      <c r="D72" s="144" t="s">
        <v>299</v>
      </c>
      <c r="E72" s="144" t="s">
        <v>304</v>
      </c>
      <c r="F72" s="144">
        <v>550</v>
      </c>
    </row>
    <row r="73" spans="2:6" ht="25.5">
      <c r="B73" s="128" t="s">
        <v>231</v>
      </c>
      <c r="C73" s="149" t="s">
        <v>293</v>
      </c>
      <c r="D73" s="144" t="s">
        <v>239</v>
      </c>
      <c r="E73" s="144" t="s">
        <v>271</v>
      </c>
      <c r="F73" s="144">
        <v>5</v>
      </c>
    </row>
    <row r="74" spans="2:6" ht="29.25" customHeight="1">
      <c r="B74" s="128" t="s">
        <v>230</v>
      </c>
      <c r="C74" s="149" t="s">
        <v>294</v>
      </c>
      <c r="D74" s="144" t="s">
        <v>300</v>
      </c>
      <c r="E74" s="144" t="s">
        <v>305</v>
      </c>
      <c r="F74" s="144">
        <v>30</v>
      </c>
    </row>
    <row r="75" spans="2:6" ht="38.25">
      <c r="B75" s="128" t="s">
        <v>230</v>
      </c>
      <c r="C75" s="149" t="s">
        <v>295</v>
      </c>
      <c r="D75" s="144" t="s">
        <v>301</v>
      </c>
      <c r="E75" s="144" t="s">
        <v>306</v>
      </c>
      <c r="F75" s="144">
        <v>2</v>
      </c>
    </row>
    <row r="76" spans="2:6">
      <c r="B76" s="326" t="s">
        <v>205</v>
      </c>
      <c r="C76" s="326"/>
      <c r="D76" s="130">
        <v>41584.800000000003</v>
      </c>
      <c r="E76" s="130">
        <v>41534</v>
      </c>
      <c r="F76" s="130">
        <v>42599.4</v>
      </c>
    </row>
    <row r="77" spans="2:6">
      <c r="B77" s="145"/>
      <c r="C77" s="145"/>
      <c r="D77" s="145"/>
      <c r="E77" s="145"/>
      <c r="F77" s="145"/>
    </row>
    <row r="78" spans="2:6">
      <c r="B78" s="123" t="s">
        <v>172</v>
      </c>
      <c r="C78" s="7">
        <v>1057</v>
      </c>
      <c r="D78" s="324" t="s">
        <v>28</v>
      </c>
      <c r="E78" s="325"/>
      <c r="F78" s="325"/>
    </row>
    <row r="79" spans="2:6">
      <c r="B79" s="123" t="s">
        <v>173</v>
      </c>
      <c r="C79" s="7">
        <v>11010</v>
      </c>
      <c r="D79" s="321" t="s">
        <v>199</v>
      </c>
      <c r="E79" s="321" t="s">
        <v>197</v>
      </c>
      <c r="F79" s="315" t="s">
        <v>41</v>
      </c>
    </row>
    <row r="80" spans="2:6" ht="21">
      <c r="B80" s="123" t="s">
        <v>174</v>
      </c>
      <c r="C80" s="140" t="s">
        <v>307</v>
      </c>
      <c r="D80" s="322"/>
      <c r="E80" s="322"/>
      <c r="F80" s="315"/>
    </row>
    <row r="81" spans="2:6" ht="36.75" customHeight="1">
      <c r="B81" s="123" t="s">
        <v>175</v>
      </c>
      <c r="C81" s="7" t="s">
        <v>308</v>
      </c>
      <c r="D81" s="322"/>
      <c r="E81" s="322"/>
      <c r="F81" s="315"/>
    </row>
    <row r="82" spans="2:6">
      <c r="B82" s="123" t="s">
        <v>202</v>
      </c>
      <c r="C82" s="7" t="s">
        <v>215</v>
      </c>
      <c r="D82" s="322"/>
      <c r="E82" s="322"/>
      <c r="F82" s="315"/>
    </row>
    <row r="83" spans="2:6">
      <c r="B83" s="124" t="s">
        <v>203</v>
      </c>
      <c r="C83" s="125" t="s">
        <v>309</v>
      </c>
      <c r="D83" s="323"/>
      <c r="E83" s="323"/>
      <c r="F83" s="318"/>
    </row>
    <row r="84" spans="2:6">
      <c r="B84" s="324" t="s">
        <v>176</v>
      </c>
      <c r="C84" s="325"/>
      <c r="D84" s="147"/>
      <c r="E84" s="147"/>
      <c r="F84" s="167"/>
    </row>
    <row r="85" spans="2:6">
      <c r="B85" s="126" t="s">
        <v>204</v>
      </c>
      <c r="C85" s="127" t="s">
        <v>177</v>
      </c>
      <c r="D85" s="148"/>
      <c r="E85" s="148"/>
      <c r="F85" s="168"/>
    </row>
    <row r="86" spans="2:6" ht="38.25">
      <c r="B86" s="128" t="s">
        <v>229</v>
      </c>
      <c r="C86" s="149" t="s">
        <v>310</v>
      </c>
      <c r="D86" s="144" t="s">
        <v>316</v>
      </c>
      <c r="E86" s="144" t="s">
        <v>302</v>
      </c>
      <c r="F86" s="144" t="s">
        <v>302</v>
      </c>
    </row>
    <row r="87" spans="2:6">
      <c r="B87" s="128" t="s">
        <v>229</v>
      </c>
      <c r="C87" s="149" t="s">
        <v>311</v>
      </c>
      <c r="D87" s="144" t="s">
        <v>317</v>
      </c>
      <c r="E87" s="144">
        <v>25</v>
      </c>
      <c r="F87" s="144">
        <v>25</v>
      </c>
    </row>
    <row r="88" spans="2:6">
      <c r="B88" s="128" t="s">
        <v>229</v>
      </c>
      <c r="C88" s="149" t="s">
        <v>312</v>
      </c>
      <c r="D88" s="144" t="s">
        <v>318</v>
      </c>
      <c r="E88" s="144">
        <v>350</v>
      </c>
      <c r="F88" s="144">
        <v>350</v>
      </c>
    </row>
    <row r="89" spans="2:6" ht="38.25">
      <c r="B89" s="128" t="s">
        <v>230</v>
      </c>
      <c r="C89" s="149" t="s">
        <v>313</v>
      </c>
      <c r="D89" s="144" t="s">
        <v>269</v>
      </c>
      <c r="E89" s="144">
        <v>80</v>
      </c>
      <c r="F89" s="144">
        <v>80</v>
      </c>
    </row>
    <row r="90" spans="2:6" ht="25.5">
      <c r="B90" s="128" t="s">
        <v>230</v>
      </c>
      <c r="C90" s="149" t="s">
        <v>314</v>
      </c>
      <c r="D90" s="144" t="s">
        <v>233</v>
      </c>
      <c r="E90" s="144">
        <v>100</v>
      </c>
      <c r="F90" s="144">
        <v>100</v>
      </c>
    </row>
    <row r="91" spans="2:6" ht="25.5">
      <c r="B91" s="128" t="s">
        <v>230</v>
      </c>
      <c r="C91" s="149" t="s">
        <v>315</v>
      </c>
      <c r="D91" s="144" t="s">
        <v>319</v>
      </c>
      <c r="E91" s="144">
        <v>50</v>
      </c>
      <c r="F91" s="144">
        <v>50</v>
      </c>
    </row>
    <row r="92" spans="2:6">
      <c r="B92" s="326" t="s">
        <v>205</v>
      </c>
      <c r="C92" s="326"/>
      <c r="D92" s="130">
        <v>273861.5</v>
      </c>
      <c r="E92" s="130">
        <v>264436.90000000002</v>
      </c>
      <c r="F92" s="130">
        <v>264436.90000000002</v>
      </c>
    </row>
    <row r="93" spans="2:6">
      <c r="B93" s="145"/>
      <c r="C93" s="145"/>
      <c r="D93" s="145"/>
      <c r="E93" s="145"/>
      <c r="F93" s="145"/>
    </row>
    <row r="94" spans="2:6">
      <c r="B94" s="123" t="s">
        <v>172</v>
      </c>
      <c r="C94" s="7">
        <v>1057</v>
      </c>
      <c r="D94" s="324" t="s">
        <v>28</v>
      </c>
      <c r="E94" s="325"/>
      <c r="F94" s="325"/>
    </row>
    <row r="95" spans="2:6">
      <c r="B95" s="123" t="s">
        <v>173</v>
      </c>
      <c r="C95" s="7">
        <v>31001</v>
      </c>
      <c r="D95" s="321" t="s">
        <v>199</v>
      </c>
      <c r="E95" s="321" t="s">
        <v>197</v>
      </c>
      <c r="F95" s="315" t="s">
        <v>41</v>
      </c>
    </row>
    <row r="96" spans="2:6" ht="31.5" customHeight="1">
      <c r="B96" s="123" t="s">
        <v>174</v>
      </c>
      <c r="C96" s="140" t="s">
        <v>320</v>
      </c>
      <c r="D96" s="322"/>
      <c r="E96" s="322"/>
      <c r="F96" s="315"/>
    </row>
    <row r="97" spans="2:6" ht="24" customHeight="1">
      <c r="B97" s="123" t="s">
        <v>175</v>
      </c>
      <c r="C97" s="7" t="s">
        <v>321</v>
      </c>
      <c r="D97" s="322"/>
      <c r="E97" s="322"/>
      <c r="F97" s="315"/>
    </row>
    <row r="98" spans="2:6" ht="25.5">
      <c r="B98" s="123" t="s">
        <v>202</v>
      </c>
      <c r="C98" s="7" t="s">
        <v>322</v>
      </c>
      <c r="D98" s="322"/>
      <c r="E98" s="322"/>
      <c r="F98" s="315"/>
    </row>
    <row r="99" spans="2:6">
      <c r="B99" s="124" t="s">
        <v>203</v>
      </c>
      <c r="C99" s="125" t="s">
        <v>243</v>
      </c>
      <c r="D99" s="323"/>
      <c r="E99" s="323"/>
      <c r="F99" s="318"/>
    </row>
    <row r="100" spans="2:6">
      <c r="B100" s="324" t="s">
        <v>176</v>
      </c>
      <c r="C100" s="325"/>
      <c r="D100" s="147"/>
      <c r="E100" s="147"/>
      <c r="F100" s="167"/>
    </row>
    <row r="101" spans="2:6">
      <c r="B101" s="126" t="s">
        <v>204</v>
      </c>
      <c r="C101" s="127" t="s">
        <v>177</v>
      </c>
      <c r="D101" s="148"/>
      <c r="E101" s="148"/>
      <c r="F101" s="168"/>
    </row>
    <row r="102" spans="2:6">
      <c r="B102" s="128" t="s">
        <v>229</v>
      </c>
      <c r="C102" s="149" t="s">
        <v>323</v>
      </c>
      <c r="D102" s="144" t="s">
        <v>239</v>
      </c>
      <c r="E102" s="144"/>
      <c r="F102" s="129"/>
    </row>
    <row r="103" spans="2:6">
      <c r="B103" s="128" t="s">
        <v>230</v>
      </c>
      <c r="C103" s="149" t="s">
        <v>324</v>
      </c>
      <c r="D103" s="144" t="s">
        <v>273</v>
      </c>
      <c r="E103" s="144"/>
      <c r="F103" s="129"/>
    </row>
    <row r="104" spans="2:6">
      <c r="B104" s="326" t="s">
        <v>205</v>
      </c>
      <c r="C104" s="326"/>
      <c r="D104" s="130">
        <v>13317.6</v>
      </c>
      <c r="E104" s="130"/>
      <c r="F104" s="130">
        <v>36483.300000000003</v>
      </c>
    </row>
    <row r="105" spans="2:6">
      <c r="B105" s="145"/>
      <c r="C105" s="145"/>
      <c r="D105" s="145"/>
      <c r="E105" s="145"/>
      <c r="F105" s="145"/>
    </row>
    <row r="106" spans="2:6">
      <c r="B106" s="123" t="s">
        <v>172</v>
      </c>
      <c r="C106" s="7">
        <v>1057</v>
      </c>
      <c r="D106" s="324" t="s">
        <v>28</v>
      </c>
      <c r="E106" s="325"/>
      <c r="F106" s="325"/>
    </row>
    <row r="107" spans="2:6">
      <c r="B107" s="123" t="s">
        <v>173</v>
      </c>
      <c r="C107" s="7">
        <v>31002</v>
      </c>
      <c r="D107" s="321" t="s">
        <v>199</v>
      </c>
      <c r="E107" s="321" t="s">
        <v>197</v>
      </c>
      <c r="F107" s="315" t="s">
        <v>41</v>
      </c>
    </row>
    <row r="108" spans="2:6" ht="21">
      <c r="B108" s="123" t="s">
        <v>174</v>
      </c>
      <c r="C108" s="140" t="s">
        <v>325</v>
      </c>
      <c r="D108" s="322"/>
      <c r="E108" s="322"/>
      <c r="F108" s="315"/>
    </row>
    <row r="109" spans="2:6" ht="38.25">
      <c r="B109" s="123" t="s">
        <v>175</v>
      </c>
      <c r="C109" s="7" t="s">
        <v>326</v>
      </c>
      <c r="D109" s="322"/>
      <c r="E109" s="322"/>
      <c r="F109" s="315"/>
    </row>
    <row r="110" spans="2:6" ht="25.5">
      <c r="B110" s="123" t="s">
        <v>202</v>
      </c>
      <c r="C110" s="7" t="s">
        <v>322</v>
      </c>
      <c r="D110" s="322"/>
      <c r="E110" s="322"/>
      <c r="F110" s="315"/>
    </row>
    <row r="111" spans="2:6">
      <c r="B111" s="124" t="s">
        <v>203</v>
      </c>
      <c r="C111" s="125" t="s">
        <v>243</v>
      </c>
      <c r="D111" s="323"/>
      <c r="E111" s="323"/>
      <c r="F111" s="318"/>
    </row>
    <row r="112" spans="2:6">
      <c r="B112" s="324" t="s">
        <v>176</v>
      </c>
      <c r="C112" s="325"/>
      <c r="D112" s="147"/>
      <c r="E112" s="147"/>
      <c r="F112" s="167"/>
    </row>
    <row r="113" spans="2:6">
      <c r="B113" s="126" t="s">
        <v>204</v>
      </c>
      <c r="C113" s="127" t="s">
        <v>177</v>
      </c>
      <c r="D113" s="148"/>
      <c r="E113" s="148"/>
      <c r="F113" s="168"/>
    </row>
    <row r="114" spans="2:6">
      <c r="B114" s="128" t="s">
        <v>229</v>
      </c>
      <c r="C114" s="149" t="s">
        <v>327</v>
      </c>
      <c r="D114" s="144">
        <v>1</v>
      </c>
      <c r="E114" s="144"/>
      <c r="F114" s="129"/>
    </row>
    <row r="115" spans="2:6" ht="33" customHeight="1">
      <c r="B115" s="128" t="s">
        <v>230</v>
      </c>
      <c r="C115" s="149" t="s">
        <v>328</v>
      </c>
      <c r="D115" s="144"/>
      <c r="E115" s="143">
        <v>70</v>
      </c>
      <c r="F115" s="143"/>
    </row>
    <row r="116" spans="2:6">
      <c r="B116" s="326" t="s">
        <v>205</v>
      </c>
      <c r="C116" s="326"/>
      <c r="D116" s="130">
        <v>5700</v>
      </c>
      <c r="E116" s="130">
        <v>150000</v>
      </c>
      <c r="F116" s="130"/>
    </row>
    <row r="117" spans="2:6">
      <c r="B117" s="145"/>
      <c r="C117" s="145"/>
      <c r="D117" s="145"/>
      <c r="E117" s="145"/>
      <c r="F117" s="145"/>
    </row>
    <row r="118" spans="2:6">
      <c r="B118" s="137" t="s">
        <v>170</v>
      </c>
      <c r="C118" s="137" t="s">
        <v>171</v>
      </c>
      <c r="D118" s="145"/>
      <c r="E118" s="145"/>
      <c r="F118" s="145"/>
    </row>
    <row r="119" spans="2:6">
      <c r="B119" s="140">
        <v>1093</v>
      </c>
      <c r="C119" s="140" t="s">
        <v>329</v>
      </c>
      <c r="D119" s="145"/>
      <c r="E119" s="145"/>
      <c r="F119" s="145"/>
    </row>
    <row r="120" spans="2:6">
      <c r="B120" s="145"/>
      <c r="C120" s="145"/>
      <c r="D120" s="145"/>
      <c r="E120" s="145"/>
      <c r="F120" s="145"/>
    </row>
    <row r="121" spans="2:6">
      <c r="B121" s="123" t="s">
        <v>172</v>
      </c>
      <c r="C121" s="7">
        <v>1093</v>
      </c>
      <c r="D121" s="324" t="s">
        <v>28</v>
      </c>
      <c r="E121" s="325"/>
      <c r="F121" s="325"/>
    </row>
    <row r="122" spans="2:6">
      <c r="B122" s="123" t="s">
        <v>173</v>
      </c>
      <c r="C122" s="7">
        <v>11001</v>
      </c>
      <c r="D122" s="321" t="s">
        <v>199</v>
      </c>
      <c r="E122" s="321" t="s">
        <v>197</v>
      </c>
      <c r="F122" s="315" t="s">
        <v>41</v>
      </c>
    </row>
    <row r="123" spans="2:6">
      <c r="B123" s="123" t="s">
        <v>174</v>
      </c>
      <c r="C123" s="140" t="s">
        <v>330</v>
      </c>
      <c r="D123" s="322"/>
      <c r="E123" s="322"/>
      <c r="F123" s="315"/>
    </row>
    <row r="124" spans="2:6" ht="25.5">
      <c r="B124" s="123" t="s">
        <v>175</v>
      </c>
      <c r="C124" s="7" t="s">
        <v>331</v>
      </c>
      <c r="D124" s="322"/>
      <c r="E124" s="322"/>
      <c r="F124" s="315"/>
    </row>
    <row r="125" spans="2:6">
      <c r="B125" s="123" t="s">
        <v>202</v>
      </c>
      <c r="C125" s="7" t="s">
        <v>215</v>
      </c>
      <c r="D125" s="322"/>
      <c r="E125" s="322"/>
      <c r="F125" s="315"/>
    </row>
    <row r="126" spans="2:6">
      <c r="B126" s="124" t="s">
        <v>203</v>
      </c>
      <c r="C126" s="125" t="s">
        <v>332</v>
      </c>
      <c r="D126" s="323"/>
      <c r="E126" s="323"/>
      <c r="F126" s="318"/>
    </row>
    <row r="127" spans="2:6">
      <c r="B127" s="324" t="s">
        <v>176</v>
      </c>
      <c r="C127" s="325"/>
      <c r="D127" s="147"/>
      <c r="E127" s="147"/>
      <c r="F127" s="167"/>
    </row>
    <row r="128" spans="2:6">
      <c r="B128" s="126" t="s">
        <v>204</v>
      </c>
      <c r="C128" s="127" t="s">
        <v>177</v>
      </c>
      <c r="D128" s="148"/>
      <c r="E128" s="148"/>
      <c r="F128" s="168"/>
    </row>
    <row r="129" spans="2:6">
      <c r="B129" s="128" t="s">
        <v>229</v>
      </c>
      <c r="C129" s="149" t="s">
        <v>333</v>
      </c>
      <c r="D129" s="144" t="s">
        <v>339</v>
      </c>
      <c r="E129" s="144" t="s">
        <v>344</v>
      </c>
      <c r="F129" s="144">
        <v>24500</v>
      </c>
    </row>
    <row r="130" spans="2:6">
      <c r="B130" s="128" t="s">
        <v>229</v>
      </c>
      <c r="C130" s="149" t="s">
        <v>334</v>
      </c>
      <c r="D130" s="144" t="s">
        <v>340</v>
      </c>
      <c r="E130" s="144" t="s">
        <v>345</v>
      </c>
      <c r="F130" s="144">
        <v>19000</v>
      </c>
    </row>
    <row r="131" spans="2:6">
      <c r="B131" s="128" t="s">
        <v>229</v>
      </c>
      <c r="C131" s="149" t="s">
        <v>335</v>
      </c>
      <c r="D131" s="144" t="s">
        <v>341</v>
      </c>
      <c r="E131" s="144" t="s">
        <v>346</v>
      </c>
      <c r="F131" s="144" t="s">
        <v>346</v>
      </c>
    </row>
    <row r="132" spans="2:6">
      <c r="B132" s="128" t="s">
        <v>229</v>
      </c>
      <c r="C132" s="149" t="s">
        <v>336</v>
      </c>
      <c r="D132" s="144" t="s">
        <v>342</v>
      </c>
      <c r="E132" s="144" t="s">
        <v>233</v>
      </c>
      <c r="F132" s="144">
        <v>125</v>
      </c>
    </row>
    <row r="133" spans="2:6">
      <c r="B133" s="128" t="s">
        <v>229</v>
      </c>
      <c r="C133" s="149" t="s">
        <v>337</v>
      </c>
      <c r="D133" s="144" t="s">
        <v>233</v>
      </c>
      <c r="E133" s="144" t="s">
        <v>347</v>
      </c>
      <c r="F133" s="144">
        <v>1225</v>
      </c>
    </row>
    <row r="134" spans="2:6" ht="38.25">
      <c r="B134" s="128" t="s">
        <v>230</v>
      </c>
      <c r="C134" s="149" t="s">
        <v>338</v>
      </c>
      <c r="D134" s="144" t="s">
        <v>343</v>
      </c>
      <c r="E134" s="144" t="s">
        <v>348</v>
      </c>
      <c r="F134" s="144" t="s">
        <v>348</v>
      </c>
    </row>
    <row r="135" spans="2:6">
      <c r="B135" s="326" t="s">
        <v>205</v>
      </c>
      <c r="C135" s="326"/>
      <c r="D135" s="130">
        <v>714342.7</v>
      </c>
      <c r="E135" s="130">
        <v>761392.3</v>
      </c>
      <c r="F135" s="130">
        <v>1401266.8</v>
      </c>
    </row>
    <row r="136" spans="2:6">
      <c r="B136" s="145"/>
      <c r="C136" s="145"/>
      <c r="D136" s="145"/>
      <c r="E136" s="145"/>
      <c r="F136" s="145"/>
    </row>
    <row r="137" spans="2:6">
      <c r="B137" s="123" t="s">
        <v>172</v>
      </c>
      <c r="C137" s="7">
        <v>1093</v>
      </c>
      <c r="D137" s="324" t="s">
        <v>28</v>
      </c>
      <c r="E137" s="325"/>
      <c r="F137" s="325"/>
    </row>
    <row r="138" spans="2:6">
      <c r="B138" s="123" t="s">
        <v>173</v>
      </c>
      <c r="C138" s="7">
        <v>11002</v>
      </c>
      <c r="D138" s="321" t="s">
        <v>199</v>
      </c>
      <c r="E138" s="321" t="s">
        <v>197</v>
      </c>
      <c r="F138" s="315" t="s">
        <v>41</v>
      </c>
    </row>
    <row r="139" spans="2:6">
      <c r="B139" s="123" t="s">
        <v>174</v>
      </c>
      <c r="C139" s="140" t="s">
        <v>349</v>
      </c>
      <c r="D139" s="322"/>
      <c r="E139" s="322"/>
      <c r="F139" s="315"/>
    </row>
    <row r="140" spans="2:6" ht="25.5">
      <c r="B140" s="123" t="s">
        <v>175</v>
      </c>
      <c r="C140" s="7" t="s">
        <v>350</v>
      </c>
      <c r="D140" s="322"/>
      <c r="E140" s="322"/>
      <c r="F140" s="315"/>
    </row>
    <row r="141" spans="2:6">
      <c r="B141" s="123" t="s">
        <v>202</v>
      </c>
      <c r="C141" s="7" t="s">
        <v>215</v>
      </c>
      <c r="D141" s="322"/>
      <c r="E141" s="322"/>
      <c r="F141" s="315"/>
    </row>
    <row r="142" spans="2:6">
      <c r="B142" s="124" t="s">
        <v>203</v>
      </c>
      <c r="C142" s="125" t="s">
        <v>243</v>
      </c>
      <c r="D142" s="323"/>
      <c r="E142" s="323"/>
      <c r="F142" s="318"/>
    </row>
    <row r="143" spans="2:6">
      <c r="B143" s="324" t="s">
        <v>176</v>
      </c>
      <c r="C143" s="325"/>
      <c r="D143" s="147"/>
      <c r="E143" s="147"/>
      <c r="F143" s="167"/>
    </row>
    <row r="144" spans="2:6">
      <c r="B144" s="126" t="s">
        <v>204</v>
      </c>
      <c r="C144" s="127" t="s">
        <v>177</v>
      </c>
      <c r="D144" s="148"/>
      <c r="E144" s="148"/>
      <c r="F144" s="168"/>
    </row>
    <row r="145" spans="2:6">
      <c r="B145" s="128" t="s">
        <v>229</v>
      </c>
      <c r="C145" s="149" t="s">
        <v>351</v>
      </c>
      <c r="D145" s="144" t="s">
        <v>353</v>
      </c>
      <c r="E145" s="144" t="s">
        <v>355</v>
      </c>
      <c r="F145" s="129"/>
    </row>
    <row r="146" spans="2:6">
      <c r="B146" s="128" t="s">
        <v>231</v>
      </c>
      <c r="C146" s="149" t="s">
        <v>352</v>
      </c>
      <c r="D146" s="144" t="s">
        <v>354</v>
      </c>
      <c r="E146" s="144" t="s">
        <v>354</v>
      </c>
      <c r="F146" s="129"/>
    </row>
    <row r="147" spans="2:6">
      <c r="B147" s="326" t="s">
        <v>205</v>
      </c>
      <c r="C147" s="326"/>
      <c r="D147" s="130">
        <v>109290</v>
      </c>
      <c r="E147" s="130">
        <v>85000</v>
      </c>
      <c r="F147" s="130">
        <v>85000</v>
      </c>
    </row>
    <row r="148" spans="2:6">
      <c r="B148" s="145"/>
      <c r="C148" s="145"/>
      <c r="D148" s="145"/>
      <c r="E148" s="145"/>
      <c r="F148" s="145"/>
    </row>
    <row r="149" spans="2:6">
      <c r="B149" s="123" t="s">
        <v>172</v>
      </c>
      <c r="C149" s="7">
        <v>1093</v>
      </c>
      <c r="D149" s="324" t="s">
        <v>28</v>
      </c>
      <c r="E149" s="325"/>
      <c r="F149" s="325"/>
    </row>
    <row r="150" spans="2:6">
      <c r="B150" s="123" t="s">
        <v>173</v>
      </c>
      <c r="C150" s="7">
        <v>11003</v>
      </c>
      <c r="D150" s="321" t="s">
        <v>199</v>
      </c>
      <c r="E150" s="321" t="s">
        <v>197</v>
      </c>
      <c r="F150" s="315" t="s">
        <v>41</v>
      </c>
    </row>
    <row r="151" spans="2:6">
      <c r="B151" s="123" t="s">
        <v>174</v>
      </c>
      <c r="C151" s="140" t="s">
        <v>356</v>
      </c>
      <c r="D151" s="322"/>
      <c r="E151" s="322"/>
      <c r="F151" s="315"/>
    </row>
    <row r="152" spans="2:6" ht="51">
      <c r="B152" s="123" t="s">
        <v>175</v>
      </c>
      <c r="C152" s="7" t="s">
        <v>357</v>
      </c>
      <c r="D152" s="322"/>
      <c r="E152" s="322"/>
      <c r="F152" s="315"/>
    </row>
    <row r="153" spans="2:6">
      <c r="B153" s="123" t="s">
        <v>202</v>
      </c>
      <c r="C153" s="7" t="s">
        <v>215</v>
      </c>
      <c r="D153" s="322"/>
      <c r="E153" s="322"/>
      <c r="F153" s="315"/>
    </row>
    <row r="154" spans="2:6">
      <c r="B154" s="124" t="s">
        <v>203</v>
      </c>
      <c r="C154" s="125" t="s">
        <v>358</v>
      </c>
      <c r="D154" s="323"/>
      <c r="E154" s="323"/>
      <c r="F154" s="318"/>
    </row>
    <row r="155" spans="2:6">
      <c r="B155" s="324" t="s">
        <v>176</v>
      </c>
      <c r="C155" s="325"/>
      <c r="D155" s="147"/>
      <c r="E155" s="147"/>
      <c r="F155" s="167"/>
    </row>
    <row r="156" spans="2:6">
      <c r="B156" s="126" t="s">
        <v>204</v>
      </c>
      <c r="C156" s="127" t="s">
        <v>177</v>
      </c>
      <c r="D156" s="148"/>
      <c r="E156" s="148"/>
      <c r="F156" s="168"/>
    </row>
    <row r="157" spans="2:6">
      <c r="B157" s="128" t="s">
        <v>229</v>
      </c>
      <c r="C157" s="149" t="s">
        <v>359</v>
      </c>
      <c r="D157" s="144" t="s">
        <v>365</v>
      </c>
      <c r="E157" s="144" t="s">
        <v>367</v>
      </c>
      <c r="F157" s="144">
        <v>12223</v>
      </c>
    </row>
    <row r="158" spans="2:6" ht="25.5">
      <c r="B158" s="128" t="s">
        <v>230</v>
      </c>
      <c r="C158" s="149" t="s">
        <v>360</v>
      </c>
      <c r="D158" s="144" t="s">
        <v>348</v>
      </c>
      <c r="E158" s="144" t="s">
        <v>348</v>
      </c>
      <c r="F158" s="144">
        <v>95</v>
      </c>
    </row>
    <row r="159" spans="2:6" ht="25.5">
      <c r="B159" s="128" t="s">
        <v>229</v>
      </c>
      <c r="C159" s="149" t="s">
        <v>361</v>
      </c>
      <c r="D159" s="144" t="s">
        <v>317</v>
      </c>
      <c r="E159" s="144" t="s">
        <v>317</v>
      </c>
      <c r="F159" s="144" t="s">
        <v>317</v>
      </c>
    </row>
    <row r="160" spans="2:6" ht="25.5">
      <c r="B160" s="128"/>
      <c r="C160" s="149" t="s">
        <v>362</v>
      </c>
      <c r="D160" s="144" t="s">
        <v>306</v>
      </c>
      <c r="E160" s="144" t="s">
        <v>239</v>
      </c>
      <c r="F160" s="144" t="s">
        <v>239</v>
      </c>
    </row>
    <row r="161" spans="2:6">
      <c r="B161" s="128"/>
      <c r="C161" s="149" t="s">
        <v>363</v>
      </c>
      <c r="D161" s="144" t="s">
        <v>272</v>
      </c>
      <c r="E161" s="144" t="s">
        <v>272</v>
      </c>
      <c r="F161" s="144" t="s">
        <v>272</v>
      </c>
    </row>
    <row r="162" spans="2:6">
      <c r="B162" s="128" t="s">
        <v>230</v>
      </c>
      <c r="C162" s="149" t="s">
        <v>364</v>
      </c>
      <c r="D162" s="144" t="s">
        <v>366</v>
      </c>
      <c r="E162" s="144" t="s">
        <v>368</v>
      </c>
      <c r="F162" s="144">
        <v>70.900000000000006</v>
      </c>
    </row>
    <row r="163" spans="2:6">
      <c r="B163" s="326" t="s">
        <v>205</v>
      </c>
      <c r="C163" s="326"/>
      <c r="D163" s="130">
        <v>856215</v>
      </c>
      <c r="E163" s="130">
        <v>606230.1</v>
      </c>
      <c r="F163" s="130">
        <v>866043</v>
      </c>
    </row>
    <row r="164" spans="2:6">
      <c r="B164" s="145"/>
      <c r="C164" s="145"/>
      <c r="D164" s="145"/>
      <c r="E164" s="145"/>
      <c r="F164" s="145"/>
    </row>
    <row r="165" spans="2:6">
      <c r="B165" s="123" t="s">
        <v>172</v>
      </c>
      <c r="C165" s="7">
        <v>1093</v>
      </c>
      <c r="D165" s="324" t="s">
        <v>28</v>
      </c>
      <c r="E165" s="325"/>
      <c r="F165" s="325"/>
    </row>
    <row r="166" spans="2:6">
      <c r="B166" s="123" t="s">
        <v>173</v>
      </c>
      <c r="C166" s="7">
        <v>11008</v>
      </c>
      <c r="D166" s="321" t="s">
        <v>199</v>
      </c>
      <c r="E166" s="321" t="s">
        <v>197</v>
      </c>
      <c r="F166" s="315" t="s">
        <v>41</v>
      </c>
    </row>
    <row r="167" spans="2:6" ht="28.5" customHeight="1">
      <c r="B167" s="123" t="s">
        <v>174</v>
      </c>
      <c r="C167" s="140" t="s">
        <v>369</v>
      </c>
      <c r="D167" s="322"/>
      <c r="E167" s="322"/>
      <c r="F167" s="315"/>
    </row>
    <row r="168" spans="2:6" ht="25.5">
      <c r="B168" s="123" t="s">
        <v>175</v>
      </c>
      <c r="C168" s="7" t="s">
        <v>370</v>
      </c>
      <c r="D168" s="322"/>
      <c r="E168" s="322"/>
      <c r="F168" s="315"/>
    </row>
    <row r="169" spans="2:6">
      <c r="B169" s="123" t="s">
        <v>202</v>
      </c>
      <c r="C169" s="7" t="s">
        <v>215</v>
      </c>
      <c r="D169" s="322"/>
      <c r="E169" s="322"/>
      <c r="F169" s="315"/>
    </row>
    <row r="170" spans="2:6">
      <c r="B170" s="124" t="s">
        <v>203</v>
      </c>
      <c r="C170" s="125" t="s">
        <v>371</v>
      </c>
      <c r="D170" s="323"/>
      <c r="E170" s="323"/>
      <c r="F170" s="318"/>
    </row>
    <row r="171" spans="2:6">
      <c r="B171" s="324" t="s">
        <v>176</v>
      </c>
      <c r="C171" s="325"/>
      <c r="D171" s="147"/>
      <c r="E171" s="147"/>
      <c r="F171" s="167"/>
    </row>
    <row r="172" spans="2:6">
      <c r="B172" s="126" t="s">
        <v>204</v>
      </c>
      <c r="C172" s="127" t="s">
        <v>177</v>
      </c>
      <c r="D172" s="148"/>
      <c r="E172" s="148"/>
      <c r="F172" s="168"/>
    </row>
    <row r="173" spans="2:6">
      <c r="B173" s="128" t="s">
        <v>229</v>
      </c>
      <c r="C173" s="149" t="s">
        <v>372</v>
      </c>
      <c r="D173" s="144" t="s">
        <v>377</v>
      </c>
      <c r="E173" s="144" t="s">
        <v>238</v>
      </c>
      <c r="F173" s="144">
        <v>5</v>
      </c>
    </row>
    <row r="174" spans="2:6" ht="25.5">
      <c r="B174" s="128" t="s">
        <v>229</v>
      </c>
      <c r="C174" s="149" t="s">
        <v>373</v>
      </c>
      <c r="D174" s="144" t="s">
        <v>378</v>
      </c>
      <c r="E174" s="144" t="s">
        <v>239</v>
      </c>
      <c r="F174" s="144">
        <v>10</v>
      </c>
    </row>
    <row r="175" spans="2:6">
      <c r="B175" s="128" t="s">
        <v>230</v>
      </c>
      <c r="C175" s="149" t="s">
        <v>374</v>
      </c>
      <c r="D175" s="144" t="s">
        <v>379</v>
      </c>
      <c r="E175" s="144" t="s">
        <v>233</v>
      </c>
      <c r="F175" s="144">
        <v>200</v>
      </c>
    </row>
    <row r="176" spans="2:6">
      <c r="B176" s="128"/>
      <c r="C176" s="149" t="s">
        <v>375</v>
      </c>
      <c r="D176" s="144" t="s">
        <v>380</v>
      </c>
      <c r="E176" s="144" t="s">
        <v>238</v>
      </c>
      <c r="F176" s="144">
        <v>5</v>
      </c>
    </row>
    <row r="177" spans="2:6" ht="25.5">
      <c r="B177" s="128"/>
      <c r="C177" s="149" t="s">
        <v>376</v>
      </c>
      <c r="D177" s="144" t="s">
        <v>234</v>
      </c>
      <c r="E177" s="144"/>
      <c r="F177" s="144"/>
    </row>
    <row r="178" spans="2:6">
      <c r="B178" s="326" t="s">
        <v>205</v>
      </c>
      <c r="C178" s="326"/>
      <c r="D178" s="130">
        <v>180000</v>
      </c>
      <c r="E178" s="130">
        <v>140000</v>
      </c>
      <c r="F178" s="130">
        <v>205000</v>
      </c>
    </row>
    <row r="180" spans="2:6">
      <c r="B180" s="137" t="s">
        <v>170</v>
      </c>
      <c r="C180" s="137" t="s">
        <v>171</v>
      </c>
    </row>
    <row r="181" spans="2:6">
      <c r="B181" s="140">
        <v>1120</v>
      </c>
      <c r="C181" s="140" t="s">
        <v>382</v>
      </c>
    </row>
    <row r="183" spans="2:6" ht="15" customHeight="1">
      <c r="B183" s="123" t="s">
        <v>173</v>
      </c>
      <c r="C183" s="140">
        <v>1120</v>
      </c>
      <c r="D183" s="324" t="s">
        <v>28</v>
      </c>
      <c r="E183" s="325"/>
      <c r="F183" s="325"/>
    </row>
    <row r="184" spans="2:6" ht="25.5" customHeight="1">
      <c r="B184" s="123" t="s">
        <v>173</v>
      </c>
      <c r="C184" s="140">
        <v>11001</v>
      </c>
      <c r="D184" s="321" t="s">
        <v>198</v>
      </c>
      <c r="E184" s="321" t="s">
        <v>197</v>
      </c>
      <c r="F184" s="315" t="s">
        <v>41</v>
      </c>
    </row>
    <row r="185" spans="2:6" ht="25.5" customHeight="1">
      <c r="B185" s="123" t="s">
        <v>174</v>
      </c>
      <c r="C185" s="140" t="s">
        <v>382</v>
      </c>
      <c r="D185" s="322"/>
      <c r="E185" s="322"/>
      <c r="F185" s="315"/>
    </row>
    <row r="186" spans="2:6" ht="43.5" customHeight="1">
      <c r="B186" s="123" t="s">
        <v>175</v>
      </c>
      <c r="C186" s="140" t="s">
        <v>383</v>
      </c>
      <c r="D186" s="322"/>
      <c r="E186" s="322"/>
      <c r="F186" s="315"/>
    </row>
    <row r="187" spans="2:6" ht="25.5" customHeight="1">
      <c r="B187" s="123" t="s">
        <v>381</v>
      </c>
      <c r="C187" s="7" t="s">
        <v>215</v>
      </c>
      <c r="D187" s="322"/>
      <c r="E187" s="322"/>
      <c r="F187" s="315"/>
    </row>
    <row r="188" spans="2:6" ht="25.5" customHeight="1">
      <c r="B188" s="124" t="s">
        <v>200</v>
      </c>
      <c r="C188" s="125" t="s">
        <v>384</v>
      </c>
      <c r="D188" s="323"/>
      <c r="E188" s="323"/>
      <c r="F188" s="318"/>
    </row>
    <row r="189" spans="2:6">
      <c r="B189" s="324" t="s">
        <v>176</v>
      </c>
      <c r="C189" s="325"/>
      <c r="D189" s="147"/>
      <c r="E189" s="147"/>
      <c r="F189" s="170"/>
    </row>
    <row r="190" spans="2:6">
      <c r="B190" s="126" t="s">
        <v>201</v>
      </c>
      <c r="C190" s="127" t="s">
        <v>177</v>
      </c>
      <c r="D190" s="148"/>
      <c r="E190" s="148"/>
      <c r="F190" s="170"/>
    </row>
    <row r="191" spans="2:6" ht="18" customHeight="1">
      <c r="B191" s="128" t="s">
        <v>229</v>
      </c>
      <c r="C191" s="141" t="s">
        <v>385</v>
      </c>
      <c r="D191" s="142" t="s">
        <v>399</v>
      </c>
      <c r="E191" s="142" t="s">
        <v>417</v>
      </c>
      <c r="F191" s="142">
        <v>3300</v>
      </c>
    </row>
    <row r="192" spans="2:6">
      <c r="B192" s="128"/>
      <c r="C192" s="141" t="s">
        <v>386</v>
      </c>
      <c r="D192" s="142" t="s">
        <v>400</v>
      </c>
      <c r="E192" s="142" t="s">
        <v>233</v>
      </c>
      <c r="F192" s="142">
        <v>100</v>
      </c>
    </row>
    <row r="193" spans="2:12" ht="27">
      <c r="B193" s="128" t="s">
        <v>229</v>
      </c>
      <c r="C193" s="141" t="s">
        <v>387</v>
      </c>
      <c r="D193" s="142" t="s">
        <v>401</v>
      </c>
      <c r="E193" s="142" t="s">
        <v>418</v>
      </c>
      <c r="F193" s="142" t="s">
        <v>418</v>
      </c>
    </row>
    <row r="194" spans="2:12">
      <c r="B194" s="128"/>
      <c r="C194" s="141" t="s">
        <v>386</v>
      </c>
      <c r="D194" s="142" t="s">
        <v>402</v>
      </c>
      <c r="E194" s="142" t="s">
        <v>419</v>
      </c>
      <c r="F194" s="142" t="s">
        <v>419</v>
      </c>
    </row>
    <row r="195" spans="2:12" ht="27">
      <c r="B195" s="128" t="s">
        <v>229</v>
      </c>
      <c r="C195" s="141" t="s">
        <v>388</v>
      </c>
      <c r="D195" s="142" t="s">
        <v>403</v>
      </c>
      <c r="E195" s="142" t="s">
        <v>420</v>
      </c>
      <c r="F195" s="171">
        <v>170</v>
      </c>
    </row>
    <row r="196" spans="2:12" ht="40.5">
      <c r="B196" s="128" t="s">
        <v>229</v>
      </c>
      <c r="C196" s="141" t="s">
        <v>389</v>
      </c>
      <c r="D196" s="142" t="s">
        <v>404</v>
      </c>
      <c r="E196" s="142" t="s">
        <v>421</v>
      </c>
      <c r="F196" s="171">
        <v>2400</v>
      </c>
    </row>
    <row r="197" spans="2:12">
      <c r="B197" s="128"/>
      <c r="C197" s="141" t="s">
        <v>386</v>
      </c>
      <c r="D197" s="142" t="s">
        <v>405</v>
      </c>
      <c r="E197" s="142" t="s">
        <v>233</v>
      </c>
      <c r="F197" s="171">
        <v>100</v>
      </c>
    </row>
    <row r="198" spans="2:12" ht="27">
      <c r="B198" s="128" t="s">
        <v>229</v>
      </c>
      <c r="C198" s="141" t="s">
        <v>390</v>
      </c>
      <c r="D198" s="142" t="s">
        <v>403</v>
      </c>
      <c r="E198" s="142" t="s">
        <v>422</v>
      </c>
      <c r="F198" s="171">
        <v>280</v>
      </c>
    </row>
    <row r="199" spans="2:12">
      <c r="B199" s="128"/>
      <c r="C199" s="141" t="s">
        <v>386</v>
      </c>
      <c r="D199" s="142" t="s">
        <v>280</v>
      </c>
      <c r="E199" s="142" t="s">
        <v>269</v>
      </c>
      <c r="F199" s="171">
        <v>80</v>
      </c>
    </row>
    <row r="200" spans="2:12" ht="27">
      <c r="B200" s="128" t="s">
        <v>229</v>
      </c>
      <c r="C200" s="141" t="s">
        <v>391</v>
      </c>
      <c r="D200" s="142" t="s">
        <v>406</v>
      </c>
      <c r="E200" s="142" t="s">
        <v>268</v>
      </c>
      <c r="F200" s="171">
        <v>4000</v>
      </c>
    </row>
    <row r="201" spans="2:12">
      <c r="B201" s="128"/>
      <c r="C201" s="141" t="s">
        <v>386</v>
      </c>
      <c r="D201" s="142" t="s">
        <v>407</v>
      </c>
      <c r="E201" s="142" t="s">
        <v>423</v>
      </c>
      <c r="F201" s="171">
        <v>500</v>
      </c>
      <c r="K201">
        <v>3</v>
      </c>
    </row>
    <row r="202" spans="2:12" ht="27">
      <c r="B202" s="128" t="s">
        <v>229</v>
      </c>
      <c r="C202" s="141" t="s">
        <v>392</v>
      </c>
      <c r="D202" s="142" t="s">
        <v>275</v>
      </c>
      <c r="E202" s="142" t="s">
        <v>424</v>
      </c>
      <c r="F202" s="171">
        <v>3600</v>
      </c>
    </row>
    <row r="203" spans="2:12">
      <c r="B203" s="128"/>
      <c r="C203" s="141" t="s">
        <v>386</v>
      </c>
      <c r="D203" s="142" t="s">
        <v>408</v>
      </c>
      <c r="E203" s="142" t="s">
        <v>233</v>
      </c>
      <c r="F203" s="171">
        <v>100</v>
      </c>
    </row>
    <row r="204" spans="2:12" ht="27">
      <c r="B204" s="128" t="s">
        <v>229</v>
      </c>
      <c r="C204" s="141" t="s">
        <v>393</v>
      </c>
      <c r="D204" s="142" t="s">
        <v>409</v>
      </c>
      <c r="E204" s="142" t="s">
        <v>425</v>
      </c>
      <c r="F204" s="171">
        <v>3800</v>
      </c>
    </row>
    <row r="205" spans="2:12">
      <c r="B205" s="128"/>
      <c r="C205" s="141" t="s">
        <v>386</v>
      </c>
      <c r="D205" s="142" t="s">
        <v>410</v>
      </c>
      <c r="E205" s="142" t="s">
        <v>261</v>
      </c>
      <c r="F205" s="171">
        <v>200</v>
      </c>
    </row>
    <row r="206" spans="2:12" ht="27">
      <c r="B206" s="128" t="s">
        <v>229</v>
      </c>
      <c r="C206" s="141" t="s">
        <v>394</v>
      </c>
      <c r="D206" s="142" t="s">
        <v>411</v>
      </c>
      <c r="E206" s="142" t="s">
        <v>426</v>
      </c>
      <c r="F206" s="171">
        <v>510</v>
      </c>
      <c r="I206" s="172"/>
      <c r="J206" s="172"/>
      <c r="K206" s="172"/>
      <c r="L206" s="134"/>
    </row>
    <row r="207" spans="2:12">
      <c r="B207" s="128"/>
      <c r="C207" s="141" t="s">
        <v>386</v>
      </c>
      <c r="D207" s="142" t="s">
        <v>412</v>
      </c>
      <c r="E207" s="142" t="s">
        <v>412</v>
      </c>
      <c r="F207" s="171">
        <v>60</v>
      </c>
    </row>
    <row r="208" spans="2:12" ht="40.5">
      <c r="B208" s="128" t="s">
        <v>230</v>
      </c>
      <c r="C208" s="141" t="s">
        <v>395</v>
      </c>
      <c r="D208" s="142" t="s">
        <v>413</v>
      </c>
      <c r="E208" s="142" t="s">
        <v>427</v>
      </c>
      <c r="F208" s="171">
        <v>15.4</v>
      </c>
    </row>
    <row r="209" spans="2:6">
      <c r="B209" s="128"/>
      <c r="C209" s="141" t="s">
        <v>386</v>
      </c>
      <c r="D209" s="142" t="s">
        <v>414</v>
      </c>
      <c r="E209" s="142" t="s">
        <v>412</v>
      </c>
      <c r="F209" s="171">
        <v>60</v>
      </c>
    </row>
    <row r="210" spans="2:6">
      <c r="B210" s="128"/>
      <c r="C210" s="141" t="s">
        <v>396</v>
      </c>
      <c r="D210" s="142" t="s">
        <v>415</v>
      </c>
      <c r="E210" s="142" t="s">
        <v>428</v>
      </c>
      <c r="F210" s="171">
        <v>14.06</v>
      </c>
    </row>
    <row r="211" spans="2:6" ht="40.5">
      <c r="B211" s="128" t="s">
        <v>230</v>
      </c>
      <c r="C211" s="141" t="s">
        <v>397</v>
      </c>
      <c r="D211" s="142" t="s">
        <v>413</v>
      </c>
      <c r="E211" s="142" t="s">
        <v>429</v>
      </c>
      <c r="F211" s="171">
        <v>8.4</v>
      </c>
    </row>
    <row r="212" spans="2:6">
      <c r="B212" s="128"/>
      <c r="C212" s="141" t="s">
        <v>386</v>
      </c>
      <c r="D212" s="142" t="s">
        <v>416</v>
      </c>
      <c r="E212" s="142" t="s">
        <v>269</v>
      </c>
      <c r="F212" s="171">
        <v>80</v>
      </c>
    </row>
    <row r="213" spans="2:6">
      <c r="B213" s="128"/>
      <c r="C213" s="141" t="s">
        <v>396</v>
      </c>
      <c r="D213" s="142" t="s">
        <v>415</v>
      </c>
      <c r="E213" s="142" t="s">
        <v>430</v>
      </c>
      <c r="F213" s="171">
        <v>6.25</v>
      </c>
    </row>
    <row r="214" spans="2:6" ht="54">
      <c r="B214" s="128"/>
      <c r="C214" s="141" t="s">
        <v>398</v>
      </c>
      <c r="D214" s="142" t="s">
        <v>233</v>
      </c>
      <c r="E214" s="142" t="s">
        <v>431</v>
      </c>
      <c r="F214" s="171">
        <v>72.7</v>
      </c>
    </row>
    <row r="215" spans="2:6">
      <c r="B215" s="128"/>
      <c r="C215" s="141" t="s">
        <v>386</v>
      </c>
      <c r="D215" s="142" t="s">
        <v>233</v>
      </c>
      <c r="E215" s="142" t="s">
        <v>233</v>
      </c>
      <c r="F215" s="171">
        <v>100</v>
      </c>
    </row>
    <row r="216" spans="2:6">
      <c r="B216" s="128"/>
      <c r="C216" s="141" t="s">
        <v>396</v>
      </c>
      <c r="D216" s="142" t="s">
        <v>233</v>
      </c>
      <c r="E216" s="142" t="s">
        <v>269</v>
      </c>
      <c r="F216" s="171">
        <v>71.8</v>
      </c>
    </row>
    <row r="217" spans="2:6">
      <c r="B217" s="326" t="s">
        <v>205</v>
      </c>
      <c r="C217" s="326"/>
      <c r="D217" s="143">
        <v>12814596.1</v>
      </c>
      <c r="E217" s="130">
        <v>13353053.800000001</v>
      </c>
      <c r="F217" s="130">
        <v>15508133.199999999</v>
      </c>
    </row>
    <row r="219" spans="2:6" ht="15" customHeight="1">
      <c r="B219" s="123" t="s">
        <v>173</v>
      </c>
      <c r="C219" s="140">
        <v>1120</v>
      </c>
      <c r="D219" s="324" t="s">
        <v>28</v>
      </c>
      <c r="E219" s="325"/>
      <c r="F219" s="325"/>
    </row>
    <row r="220" spans="2:6" ht="25.5" customHeight="1">
      <c r="B220" s="123" t="s">
        <v>173</v>
      </c>
      <c r="C220" s="140">
        <v>11002</v>
      </c>
      <c r="D220" s="321" t="s">
        <v>198</v>
      </c>
      <c r="E220" s="321" t="s">
        <v>197</v>
      </c>
      <c r="F220" s="318" t="s">
        <v>41</v>
      </c>
    </row>
    <row r="221" spans="2:6" ht="25.5" customHeight="1">
      <c r="B221" s="123" t="s">
        <v>174</v>
      </c>
      <c r="C221" s="140" t="s">
        <v>432</v>
      </c>
      <c r="D221" s="322"/>
      <c r="E221" s="322"/>
      <c r="F221" s="319"/>
    </row>
    <row r="222" spans="2:6" ht="42">
      <c r="B222" s="123" t="s">
        <v>175</v>
      </c>
      <c r="C222" s="140" t="s">
        <v>433</v>
      </c>
      <c r="D222" s="322"/>
      <c r="E222" s="322"/>
      <c r="F222" s="319"/>
    </row>
    <row r="223" spans="2:6" ht="25.5" customHeight="1">
      <c r="B223" s="123" t="s">
        <v>381</v>
      </c>
      <c r="C223" s="7" t="s">
        <v>215</v>
      </c>
      <c r="D223" s="322"/>
      <c r="E223" s="322"/>
      <c r="F223" s="319"/>
    </row>
    <row r="224" spans="2:6" ht="25.5" customHeight="1">
      <c r="B224" s="124" t="s">
        <v>200</v>
      </c>
      <c r="C224" s="125" t="s">
        <v>434</v>
      </c>
      <c r="D224" s="323"/>
      <c r="E224" s="323"/>
      <c r="F224" s="320"/>
    </row>
    <row r="225" spans="2:6">
      <c r="B225" s="324" t="s">
        <v>176</v>
      </c>
      <c r="C225" s="325"/>
      <c r="D225" s="147"/>
      <c r="E225" s="147"/>
      <c r="F225" s="167"/>
    </row>
    <row r="226" spans="2:6">
      <c r="B226" s="126" t="s">
        <v>201</v>
      </c>
      <c r="C226" s="127" t="s">
        <v>177</v>
      </c>
      <c r="D226" s="148"/>
      <c r="E226" s="148"/>
      <c r="F226" s="168"/>
    </row>
    <row r="227" spans="2:6">
      <c r="B227" s="174" t="s">
        <v>723</v>
      </c>
      <c r="C227" s="177" t="s">
        <v>724</v>
      </c>
      <c r="D227" s="175">
        <f>D228+D229+D230</f>
        <v>21527</v>
      </c>
      <c r="E227" s="175">
        <f>E228+E229+E230</f>
        <v>16533</v>
      </c>
      <c r="F227" s="175">
        <f t="shared" ref="F227" si="0">F228+F229+F230</f>
        <v>30947</v>
      </c>
    </row>
    <row r="228" spans="2:6">
      <c r="B228" s="174"/>
      <c r="C228" s="178" t="s">
        <v>725</v>
      </c>
      <c r="D228" s="176">
        <v>816</v>
      </c>
      <c r="E228" s="89">
        <v>697</v>
      </c>
      <c r="F228" s="89">
        <v>930</v>
      </c>
    </row>
    <row r="229" spans="2:6">
      <c r="B229" s="174"/>
      <c r="C229" s="178" t="s">
        <v>726</v>
      </c>
      <c r="D229" s="176">
        <v>20623</v>
      </c>
      <c r="E229" s="89">
        <v>15776</v>
      </c>
      <c r="F229" s="89">
        <v>29882</v>
      </c>
    </row>
    <row r="230" spans="2:6">
      <c r="B230" s="174"/>
      <c r="C230" s="178" t="s">
        <v>727</v>
      </c>
      <c r="D230" s="176">
        <v>88</v>
      </c>
      <c r="E230" s="89">
        <v>60</v>
      </c>
      <c r="F230" s="89">
        <v>135</v>
      </c>
    </row>
    <row r="231" spans="2:6">
      <c r="B231" s="174" t="s">
        <v>723</v>
      </c>
      <c r="C231" s="177" t="s">
        <v>728</v>
      </c>
      <c r="D231" s="175">
        <f>D232+D233+D234</f>
        <v>36</v>
      </c>
      <c r="E231" s="175">
        <f>E232+E233+E234</f>
        <v>50</v>
      </c>
      <c r="F231" s="175">
        <f t="shared" ref="F231" si="1">F232+F233+F234</f>
        <v>45</v>
      </c>
    </row>
    <row r="232" spans="2:6">
      <c r="B232" s="174"/>
      <c r="C232" s="178" t="s">
        <v>725</v>
      </c>
      <c r="D232" s="175">
        <v>7</v>
      </c>
      <c r="E232" s="89">
        <v>10</v>
      </c>
      <c r="F232" s="89">
        <v>7</v>
      </c>
    </row>
    <row r="233" spans="2:6">
      <c r="B233" s="174"/>
      <c r="C233" s="178" t="s">
        <v>726</v>
      </c>
      <c r="D233" s="175">
        <v>29</v>
      </c>
      <c r="E233" s="89">
        <v>40</v>
      </c>
      <c r="F233" s="89">
        <v>38</v>
      </c>
    </row>
    <row r="234" spans="2:6">
      <c r="B234" s="174"/>
      <c r="C234" s="178" t="s">
        <v>727</v>
      </c>
      <c r="D234" s="175">
        <v>0</v>
      </c>
      <c r="E234" s="89">
        <v>0</v>
      </c>
      <c r="F234" s="89">
        <v>0</v>
      </c>
    </row>
    <row r="235" spans="2:6">
      <c r="B235" s="174" t="s">
        <v>723</v>
      </c>
      <c r="C235" s="177" t="s">
        <v>729</v>
      </c>
      <c r="D235" s="175">
        <f>D236+D237+D238</f>
        <v>1806</v>
      </c>
      <c r="E235" s="175">
        <f t="shared" ref="E235:F235" si="2">E236+E237+E238</f>
        <v>3800</v>
      </c>
      <c r="F235" s="175">
        <f t="shared" si="2"/>
        <v>2400</v>
      </c>
    </row>
    <row r="236" spans="2:6">
      <c r="B236" s="174"/>
      <c r="C236" s="178" t="s">
        <v>725</v>
      </c>
      <c r="D236" s="175">
        <v>168</v>
      </c>
      <c r="E236" s="89">
        <v>315</v>
      </c>
      <c r="F236" s="89">
        <v>185</v>
      </c>
    </row>
    <row r="237" spans="2:6">
      <c r="B237" s="174"/>
      <c r="C237" s="178" t="s">
        <v>726</v>
      </c>
      <c r="D237" s="175">
        <v>1632</v>
      </c>
      <c r="E237" s="89">
        <v>3473</v>
      </c>
      <c r="F237" s="89">
        <v>2208</v>
      </c>
    </row>
    <row r="238" spans="2:6">
      <c r="B238" s="174"/>
      <c r="C238" s="178" t="s">
        <v>727</v>
      </c>
      <c r="D238" s="175">
        <v>6</v>
      </c>
      <c r="E238" s="89">
        <v>12</v>
      </c>
      <c r="F238" s="89">
        <v>7</v>
      </c>
    </row>
    <row r="239" spans="2:6" ht="25.5">
      <c r="B239" s="174" t="s">
        <v>723</v>
      </c>
      <c r="C239" s="177" t="s">
        <v>730</v>
      </c>
      <c r="D239" s="175">
        <v>238</v>
      </c>
      <c r="E239" s="89">
        <v>200</v>
      </c>
      <c r="F239" s="89">
        <v>340</v>
      </c>
    </row>
    <row r="240" spans="2:6">
      <c r="B240" s="174"/>
      <c r="C240" s="177" t="s">
        <v>731</v>
      </c>
      <c r="D240" s="175">
        <f>D241+D242+D243</f>
        <v>11076</v>
      </c>
      <c r="E240" s="175">
        <f>E241+E242+E243</f>
        <v>9000</v>
      </c>
      <c r="F240" s="175">
        <f t="shared" ref="F240" si="3">F241+F242+F243</f>
        <v>19000</v>
      </c>
    </row>
    <row r="241" spans="2:6">
      <c r="B241" s="174"/>
      <c r="C241" s="177" t="s">
        <v>725</v>
      </c>
      <c r="D241" s="175">
        <v>316</v>
      </c>
      <c r="E241" s="89">
        <v>230</v>
      </c>
      <c r="F241" s="89">
        <v>350</v>
      </c>
    </row>
    <row r="242" spans="2:6">
      <c r="B242" s="174"/>
      <c r="C242" s="177" t="s">
        <v>726</v>
      </c>
      <c r="D242" s="175">
        <v>10753</v>
      </c>
      <c r="E242" s="89">
        <v>8764</v>
      </c>
      <c r="F242" s="89">
        <v>18635</v>
      </c>
    </row>
    <row r="243" spans="2:6">
      <c r="B243" s="174"/>
      <c r="C243" s="177" t="s">
        <v>727</v>
      </c>
      <c r="D243" s="175">
        <v>7</v>
      </c>
      <c r="E243" s="89">
        <v>6</v>
      </c>
      <c r="F243" s="89">
        <v>15</v>
      </c>
    </row>
    <row r="244" spans="2:6" ht="25.5">
      <c r="B244" s="174" t="s">
        <v>723</v>
      </c>
      <c r="C244" s="177" t="s">
        <v>732</v>
      </c>
      <c r="D244" s="175">
        <f>D245+D246</f>
        <v>281</v>
      </c>
      <c r="E244" s="175">
        <f>E245+E246</f>
        <v>340</v>
      </c>
      <c r="F244" s="175">
        <f t="shared" ref="F244" si="4">F245+F246</f>
        <v>380</v>
      </c>
    </row>
    <row r="245" spans="2:6">
      <c r="B245" s="174"/>
      <c r="C245" s="177" t="s">
        <v>725</v>
      </c>
      <c r="D245" s="175">
        <v>27</v>
      </c>
      <c r="E245" s="89">
        <v>22</v>
      </c>
      <c r="F245" s="89">
        <v>32</v>
      </c>
    </row>
    <row r="246" spans="2:6">
      <c r="B246" s="174"/>
      <c r="C246" s="177" t="s">
        <v>726</v>
      </c>
      <c r="D246" s="175">
        <v>254</v>
      </c>
      <c r="E246" s="89">
        <v>318</v>
      </c>
      <c r="F246" s="89">
        <v>348</v>
      </c>
    </row>
    <row r="247" spans="2:6" ht="25.5">
      <c r="B247" s="174" t="s">
        <v>723</v>
      </c>
      <c r="C247" s="179" t="s">
        <v>733</v>
      </c>
      <c r="D247" s="175">
        <f>D248+D249+D250</f>
        <v>1861</v>
      </c>
      <c r="E247" s="175">
        <f t="shared" ref="E247:F247" si="5">E248+E249+E250</f>
        <v>1248</v>
      </c>
      <c r="F247" s="175">
        <f t="shared" si="5"/>
        <v>2200</v>
      </c>
    </row>
    <row r="248" spans="2:6">
      <c r="B248" s="174"/>
      <c r="C248" s="177" t="s">
        <v>725</v>
      </c>
      <c r="D248" s="175">
        <v>47</v>
      </c>
      <c r="E248" s="89">
        <v>45</v>
      </c>
      <c r="F248" s="89">
        <v>53</v>
      </c>
    </row>
    <row r="249" spans="2:6">
      <c r="B249" s="174"/>
      <c r="C249" s="177" t="s">
        <v>726</v>
      </c>
      <c r="D249" s="175">
        <v>1811</v>
      </c>
      <c r="E249" s="89">
        <v>1195</v>
      </c>
      <c r="F249" s="89">
        <v>2140</v>
      </c>
    </row>
    <row r="250" spans="2:6">
      <c r="B250" s="174"/>
      <c r="C250" s="177" t="s">
        <v>727</v>
      </c>
      <c r="D250" s="175">
        <v>3</v>
      </c>
      <c r="E250" s="89">
        <v>8</v>
      </c>
      <c r="F250" s="89">
        <v>7</v>
      </c>
    </row>
    <row r="251" spans="2:6">
      <c r="B251" s="174" t="s">
        <v>723</v>
      </c>
      <c r="C251" s="177" t="s">
        <v>734</v>
      </c>
      <c r="D251" s="175">
        <f>D252+D253+D254</f>
        <v>283</v>
      </c>
      <c r="E251" s="175">
        <f>E252+E253+E254</f>
        <v>165</v>
      </c>
      <c r="F251" s="175">
        <f t="shared" ref="F251" si="6">F252+F253+F254</f>
        <v>330</v>
      </c>
    </row>
    <row r="252" spans="2:6">
      <c r="B252" s="174"/>
      <c r="C252" s="177" t="s">
        <v>725</v>
      </c>
      <c r="D252" s="175">
        <v>23</v>
      </c>
      <c r="E252" s="89">
        <v>14</v>
      </c>
      <c r="F252" s="89">
        <v>35</v>
      </c>
    </row>
    <row r="253" spans="2:6">
      <c r="B253" s="174"/>
      <c r="C253" s="177" t="s">
        <v>726</v>
      </c>
      <c r="D253" s="175">
        <v>259</v>
      </c>
      <c r="E253" s="89">
        <v>143</v>
      </c>
      <c r="F253" s="89">
        <v>290</v>
      </c>
    </row>
    <row r="254" spans="2:6">
      <c r="B254" s="174"/>
      <c r="C254" s="177" t="s">
        <v>727</v>
      </c>
      <c r="D254" s="175">
        <v>1</v>
      </c>
      <c r="E254" s="89">
        <v>8</v>
      </c>
      <c r="F254" s="89">
        <v>5</v>
      </c>
    </row>
    <row r="255" spans="2:6">
      <c r="B255" s="174" t="s">
        <v>723</v>
      </c>
      <c r="C255" s="177" t="s">
        <v>735</v>
      </c>
      <c r="D255" s="175">
        <f>D256+D257+D258</f>
        <v>83</v>
      </c>
      <c r="E255" s="175">
        <f t="shared" ref="E255:F255" si="7">E256+E257+E258</f>
        <v>35</v>
      </c>
      <c r="F255" s="175">
        <f t="shared" si="7"/>
        <v>110</v>
      </c>
    </row>
    <row r="256" spans="2:6">
      <c r="B256" s="174"/>
      <c r="C256" s="177" t="s">
        <v>725</v>
      </c>
      <c r="D256" s="175">
        <v>4</v>
      </c>
      <c r="E256" s="89">
        <v>5</v>
      </c>
      <c r="F256" s="89">
        <v>6</v>
      </c>
    </row>
    <row r="257" spans="2:6">
      <c r="B257" s="174"/>
      <c r="C257" s="177" t="s">
        <v>726</v>
      </c>
      <c r="D257" s="175">
        <v>79</v>
      </c>
      <c r="E257" s="89">
        <v>30</v>
      </c>
      <c r="F257" s="89">
        <v>104</v>
      </c>
    </row>
    <row r="258" spans="2:6">
      <c r="B258" s="174"/>
      <c r="C258" s="177" t="s">
        <v>727</v>
      </c>
      <c r="D258" s="175">
        <v>0</v>
      </c>
      <c r="E258" s="89">
        <v>0</v>
      </c>
      <c r="F258" s="89">
        <v>0</v>
      </c>
    </row>
    <row r="259" spans="2:6">
      <c r="B259" s="174" t="s">
        <v>723</v>
      </c>
      <c r="C259" s="177" t="s">
        <v>736</v>
      </c>
      <c r="D259" s="175">
        <f>D260+D261+D262</f>
        <v>3866</v>
      </c>
      <c r="E259" s="175">
        <f>E260+E261+E262</f>
        <v>3046</v>
      </c>
      <c r="F259" s="175">
        <f t="shared" ref="F259" si="8">F260+F261+F262</f>
        <v>4200</v>
      </c>
    </row>
    <row r="260" spans="2:6">
      <c r="B260" s="174"/>
      <c r="C260" s="177" t="s">
        <v>725</v>
      </c>
      <c r="D260" s="175">
        <v>282</v>
      </c>
      <c r="E260" s="89">
        <v>222</v>
      </c>
      <c r="F260" s="89">
        <v>298</v>
      </c>
    </row>
    <row r="261" spans="2:6">
      <c r="B261" s="174"/>
      <c r="C261" s="177" t="s">
        <v>726</v>
      </c>
      <c r="D261" s="175">
        <v>3557</v>
      </c>
      <c r="E261" s="89">
        <v>2801</v>
      </c>
      <c r="F261" s="89">
        <v>3862</v>
      </c>
    </row>
    <row r="262" spans="2:6">
      <c r="B262" s="174"/>
      <c r="C262" s="177" t="s">
        <v>727</v>
      </c>
      <c r="D262" s="175">
        <v>27</v>
      </c>
      <c r="E262" s="89">
        <v>23</v>
      </c>
      <c r="F262" s="89">
        <v>40</v>
      </c>
    </row>
    <row r="263" spans="2:6">
      <c r="B263" s="174" t="s">
        <v>723</v>
      </c>
      <c r="C263" s="179" t="s">
        <v>737</v>
      </c>
      <c r="D263" s="175">
        <f>D264+D265+D266</f>
        <v>330</v>
      </c>
      <c r="E263" s="175">
        <f t="shared" ref="E263:F263" si="9">E264+E265+E266</f>
        <v>331</v>
      </c>
      <c r="F263" s="175">
        <f t="shared" si="9"/>
        <v>350</v>
      </c>
    </row>
    <row r="264" spans="2:6">
      <c r="B264" s="174"/>
      <c r="C264" s="177" t="s">
        <v>725</v>
      </c>
      <c r="D264" s="175">
        <v>12</v>
      </c>
      <c r="E264" s="89">
        <v>18</v>
      </c>
      <c r="F264" s="89">
        <v>20</v>
      </c>
    </row>
    <row r="265" spans="2:6">
      <c r="B265" s="174"/>
      <c r="C265" s="177" t="s">
        <v>726</v>
      </c>
      <c r="D265" s="175">
        <v>318</v>
      </c>
      <c r="E265" s="89">
        <v>313</v>
      </c>
      <c r="F265" s="89">
        <v>330</v>
      </c>
    </row>
    <row r="266" spans="2:6">
      <c r="B266" s="174"/>
      <c r="C266" s="177" t="s">
        <v>727</v>
      </c>
      <c r="D266" s="175">
        <v>0</v>
      </c>
      <c r="E266" s="89">
        <v>0</v>
      </c>
      <c r="F266" s="89">
        <v>0</v>
      </c>
    </row>
    <row r="267" spans="2:6">
      <c r="B267" s="174" t="s">
        <v>723</v>
      </c>
      <c r="C267" s="179" t="s">
        <v>738</v>
      </c>
      <c r="D267" s="175">
        <v>0</v>
      </c>
      <c r="E267" s="175">
        <v>0</v>
      </c>
      <c r="F267" s="175">
        <f t="shared" ref="F267" si="10">F268+F269+F270</f>
        <v>28</v>
      </c>
    </row>
    <row r="268" spans="2:6">
      <c r="B268" s="174"/>
      <c r="C268" s="177" t="s">
        <v>725</v>
      </c>
      <c r="D268" s="175">
        <v>0</v>
      </c>
      <c r="E268" s="175">
        <v>0</v>
      </c>
      <c r="F268" s="89">
        <v>10</v>
      </c>
    </row>
    <row r="269" spans="2:6">
      <c r="B269" s="174"/>
      <c r="C269" s="177" t="s">
        <v>726</v>
      </c>
      <c r="D269" s="175">
        <v>0</v>
      </c>
      <c r="E269" s="175">
        <v>0</v>
      </c>
      <c r="F269" s="89">
        <v>18</v>
      </c>
    </row>
    <row r="270" spans="2:6">
      <c r="B270" s="174"/>
      <c r="C270" s="177" t="s">
        <v>727</v>
      </c>
      <c r="D270" s="175">
        <v>0</v>
      </c>
      <c r="E270" s="175">
        <v>0</v>
      </c>
      <c r="F270" s="89">
        <v>0</v>
      </c>
    </row>
    <row r="271" spans="2:6">
      <c r="B271" s="174" t="s">
        <v>723</v>
      </c>
      <c r="C271" s="179" t="s">
        <v>739</v>
      </c>
      <c r="D271" s="175">
        <v>0</v>
      </c>
      <c r="E271" s="175">
        <v>0</v>
      </c>
      <c r="F271" s="175">
        <f t="shared" ref="F271" si="11">F272+F273+F274</f>
        <v>45</v>
      </c>
    </row>
    <row r="272" spans="2:6">
      <c r="B272" s="174"/>
      <c r="C272" s="177" t="s">
        <v>725</v>
      </c>
      <c r="D272" s="175">
        <v>0</v>
      </c>
      <c r="E272" s="175">
        <v>0</v>
      </c>
      <c r="F272" s="89">
        <v>0</v>
      </c>
    </row>
    <row r="273" spans="2:6">
      <c r="B273" s="174"/>
      <c r="C273" s="177" t="s">
        <v>726</v>
      </c>
      <c r="D273" s="175">
        <v>0</v>
      </c>
      <c r="E273" s="175">
        <v>0</v>
      </c>
      <c r="F273" s="89">
        <v>15</v>
      </c>
    </row>
    <row r="274" spans="2:6">
      <c r="B274" s="174"/>
      <c r="C274" s="177" t="s">
        <v>727</v>
      </c>
      <c r="D274" s="175">
        <v>0</v>
      </c>
      <c r="E274" s="175">
        <v>0</v>
      </c>
      <c r="F274" s="89">
        <v>30</v>
      </c>
    </row>
    <row r="275" spans="2:6">
      <c r="B275" s="174" t="s">
        <v>723</v>
      </c>
      <c r="C275" s="180" t="s">
        <v>719</v>
      </c>
      <c r="D275" s="175">
        <v>0</v>
      </c>
      <c r="E275" s="175">
        <v>0</v>
      </c>
      <c r="F275" s="175">
        <f t="shared" ref="F275" si="12">F276+F277+F278</f>
        <v>4</v>
      </c>
    </row>
    <row r="276" spans="2:6">
      <c r="B276" s="174"/>
      <c r="C276" s="177" t="s">
        <v>725</v>
      </c>
      <c r="D276" s="175">
        <v>0</v>
      </c>
      <c r="E276" s="175">
        <v>0</v>
      </c>
      <c r="F276" s="89">
        <v>1</v>
      </c>
    </row>
    <row r="277" spans="2:6">
      <c r="B277" s="174"/>
      <c r="C277" s="177" t="s">
        <v>726</v>
      </c>
      <c r="D277" s="175">
        <v>0</v>
      </c>
      <c r="E277" s="175">
        <v>0</v>
      </c>
      <c r="F277" s="89">
        <v>3</v>
      </c>
    </row>
    <row r="278" spans="2:6">
      <c r="B278" s="174"/>
      <c r="C278" s="177" t="s">
        <v>727</v>
      </c>
      <c r="D278" s="175">
        <v>0</v>
      </c>
      <c r="E278" s="175">
        <v>0</v>
      </c>
      <c r="F278" s="89">
        <v>0</v>
      </c>
    </row>
    <row r="279" spans="2:6" ht="25.5">
      <c r="B279" s="174" t="s">
        <v>723</v>
      </c>
      <c r="C279" s="181" t="s">
        <v>740</v>
      </c>
      <c r="D279" s="175">
        <f>D280+D281+D282</f>
        <v>3692</v>
      </c>
      <c r="E279" s="175">
        <f t="shared" ref="E279:F279" si="13">E280+E281+E282</f>
        <v>2368</v>
      </c>
      <c r="F279" s="175">
        <f t="shared" si="13"/>
        <v>4300</v>
      </c>
    </row>
    <row r="280" spans="2:6">
      <c r="B280" s="174"/>
      <c r="C280" s="177" t="s">
        <v>725</v>
      </c>
      <c r="D280" s="175">
        <v>97</v>
      </c>
      <c r="E280" s="89">
        <v>141</v>
      </c>
      <c r="F280" s="89">
        <v>125</v>
      </c>
    </row>
    <row r="281" spans="2:6">
      <c r="B281" s="174"/>
      <c r="C281" s="177" t="s">
        <v>726</v>
      </c>
      <c r="D281" s="175">
        <v>3565</v>
      </c>
      <c r="E281" s="89">
        <v>2212</v>
      </c>
      <c r="F281" s="89">
        <v>4137</v>
      </c>
    </row>
    <row r="282" spans="2:6">
      <c r="B282" s="174"/>
      <c r="C282" s="177" t="s">
        <v>727</v>
      </c>
      <c r="D282" s="175">
        <v>30</v>
      </c>
      <c r="E282" s="89">
        <v>15</v>
      </c>
      <c r="F282" s="89">
        <v>38</v>
      </c>
    </row>
    <row r="283" spans="2:6" ht="38.25">
      <c r="B283" s="174" t="s">
        <v>723</v>
      </c>
      <c r="C283" s="177" t="s">
        <v>741</v>
      </c>
      <c r="D283" s="175">
        <v>901</v>
      </c>
      <c r="E283" s="89">
        <v>818</v>
      </c>
      <c r="F283" s="89">
        <v>1010</v>
      </c>
    </row>
    <row r="284" spans="2:6">
      <c r="B284" s="174" t="s">
        <v>723</v>
      </c>
      <c r="C284" s="177" t="s">
        <v>742</v>
      </c>
      <c r="D284" s="175">
        <v>116</v>
      </c>
      <c r="E284" s="89">
        <v>110</v>
      </c>
      <c r="F284" s="89">
        <v>140</v>
      </c>
    </row>
    <row r="285" spans="2:6">
      <c r="B285" s="174" t="s">
        <v>723</v>
      </c>
      <c r="C285" s="179" t="s">
        <v>743</v>
      </c>
      <c r="D285" s="175">
        <v>785</v>
      </c>
      <c r="E285" s="89">
        <v>734</v>
      </c>
      <c r="F285" s="89">
        <v>870</v>
      </c>
    </row>
    <row r="286" spans="2:6">
      <c r="B286" s="174"/>
      <c r="C286" s="179" t="s">
        <v>744</v>
      </c>
      <c r="D286" s="175">
        <v>286</v>
      </c>
      <c r="E286" s="89">
        <v>222</v>
      </c>
      <c r="F286" s="89">
        <v>320</v>
      </c>
    </row>
    <row r="287" spans="2:6" ht="38.25">
      <c r="B287" s="174"/>
      <c r="C287" s="179" t="s">
        <v>439</v>
      </c>
      <c r="D287" s="175"/>
      <c r="E287" s="89" t="s">
        <v>438</v>
      </c>
      <c r="F287" s="89" t="s">
        <v>438</v>
      </c>
    </row>
    <row r="288" spans="2:6">
      <c r="B288" s="326" t="s">
        <v>205</v>
      </c>
      <c r="C288" s="326"/>
      <c r="D288" s="143">
        <v>896241</v>
      </c>
      <c r="E288" s="130">
        <v>1359959.7</v>
      </c>
      <c r="F288" s="130">
        <v>1805932.7</v>
      </c>
    </row>
    <row r="290" spans="2:6" ht="15" customHeight="1">
      <c r="B290" s="123" t="s">
        <v>173</v>
      </c>
      <c r="C290" s="140">
        <v>1120</v>
      </c>
      <c r="D290" s="324" t="s">
        <v>28</v>
      </c>
      <c r="E290" s="325"/>
      <c r="F290" s="325"/>
    </row>
    <row r="291" spans="2:6" ht="25.5" customHeight="1">
      <c r="B291" s="123" t="s">
        <v>173</v>
      </c>
      <c r="C291" s="140">
        <v>11005</v>
      </c>
      <c r="D291" s="321" t="s">
        <v>198</v>
      </c>
      <c r="E291" s="321" t="s">
        <v>197</v>
      </c>
      <c r="F291" s="318" t="s">
        <v>41</v>
      </c>
    </row>
    <row r="292" spans="2:6" ht="22.5" customHeight="1">
      <c r="B292" s="123" t="s">
        <v>174</v>
      </c>
      <c r="C292" s="140" t="s">
        <v>440</v>
      </c>
      <c r="D292" s="322"/>
      <c r="E292" s="322"/>
      <c r="F292" s="319"/>
    </row>
    <row r="293" spans="2:6" ht="31.5">
      <c r="B293" s="123" t="s">
        <v>175</v>
      </c>
      <c r="C293" s="140" t="s">
        <v>441</v>
      </c>
      <c r="D293" s="322"/>
      <c r="E293" s="322"/>
      <c r="F293" s="319"/>
    </row>
    <row r="294" spans="2:6" ht="25.5" customHeight="1">
      <c r="B294" s="123" t="s">
        <v>381</v>
      </c>
      <c r="C294" s="7" t="s">
        <v>215</v>
      </c>
      <c r="D294" s="322"/>
      <c r="E294" s="322"/>
      <c r="F294" s="319"/>
    </row>
    <row r="295" spans="2:6" ht="25.5" customHeight="1">
      <c r="B295" s="124" t="s">
        <v>200</v>
      </c>
      <c r="C295" s="125" t="s">
        <v>442</v>
      </c>
      <c r="D295" s="323"/>
      <c r="E295" s="323"/>
      <c r="F295" s="320"/>
    </row>
    <row r="296" spans="2:6">
      <c r="B296" s="324" t="s">
        <v>176</v>
      </c>
      <c r="C296" s="325"/>
      <c r="D296" s="147"/>
      <c r="E296" s="147"/>
      <c r="F296" s="167"/>
    </row>
    <row r="297" spans="2:6">
      <c r="B297" s="126" t="s">
        <v>201</v>
      </c>
      <c r="C297" s="127" t="s">
        <v>177</v>
      </c>
      <c r="D297" s="148"/>
      <c r="E297" s="148"/>
      <c r="F297" s="168"/>
    </row>
    <row r="298" spans="2:6" ht="40.5">
      <c r="B298" s="128" t="s">
        <v>229</v>
      </c>
      <c r="C298" s="141" t="s">
        <v>443</v>
      </c>
      <c r="D298" s="142" t="s">
        <v>456</v>
      </c>
      <c r="E298" s="144" t="s">
        <v>469</v>
      </c>
      <c r="F298" s="144" t="s">
        <v>469</v>
      </c>
    </row>
    <row r="299" spans="2:6">
      <c r="B299" s="128"/>
      <c r="C299" s="141" t="s">
        <v>444</v>
      </c>
      <c r="D299" s="142" t="s">
        <v>380</v>
      </c>
      <c r="E299" s="144" t="s">
        <v>470</v>
      </c>
      <c r="F299" s="144" t="s">
        <v>470</v>
      </c>
    </row>
    <row r="300" spans="2:6">
      <c r="B300" s="128"/>
      <c r="C300" s="141" t="s">
        <v>445</v>
      </c>
      <c r="D300" s="142" t="s">
        <v>457</v>
      </c>
      <c r="E300" s="144" t="s">
        <v>471</v>
      </c>
      <c r="F300" s="144" t="s">
        <v>471</v>
      </c>
    </row>
    <row r="301" spans="2:6" ht="27">
      <c r="B301" s="128" t="s">
        <v>229</v>
      </c>
      <c r="C301" s="141" t="s">
        <v>446</v>
      </c>
      <c r="D301" s="142" t="s">
        <v>458</v>
      </c>
      <c r="E301" s="144" t="s">
        <v>271</v>
      </c>
      <c r="F301" s="144" t="s">
        <v>271</v>
      </c>
    </row>
    <row r="302" spans="2:6">
      <c r="B302" s="128"/>
      <c r="C302" s="141" t="s">
        <v>447</v>
      </c>
      <c r="D302" s="142" t="s">
        <v>459</v>
      </c>
      <c r="E302" s="144" t="s">
        <v>437</v>
      </c>
      <c r="F302" s="144" t="s">
        <v>437</v>
      </c>
    </row>
    <row r="303" spans="2:6">
      <c r="B303" s="128" t="s">
        <v>229</v>
      </c>
      <c r="C303" s="141" t="s">
        <v>448</v>
      </c>
      <c r="D303" s="142" t="s">
        <v>460</v>
      </c>
      <c r="E303" s="144" t="s">
        <v>460</v>
      </c>
      <c r="F303" s="144" t="s">
        <v>460</v>
      </c>
    </row>
    <row r="304" spans="2:6" ht="40.5">
      <c r="B304" s="128" t="s">
        <v>230</v>
      </c>
      <c r="C304" s="141" t="s">
        <v>449</v>
      </c>
      <c r="D304" s="142" t="s">
        <v>461</v>
      </c>
      <c r="E304" s="144" t="s">
        <v>471</v>
      </c>
      <c r="F304" s="144" t="s">
        <v>471</v>
      </c>
    </row>
    <row r="305" spans="2:6" ht="27">
      <c r="B305" s="128" t="s">
        <v>231</v>
      </c>
      <c r="C305" s="141" t="s">
        <v>450</v>
      </c>
      <c r="D305" s="142" t="s">
        <v>271</v>
      </c>
      <c r="E305" s="144" t="s">
        <v>380</v>
      </c>
      <c r="F305" s="144" t="s">
        <v>380</v>
      </c>
    </row>
    <row r="306" spans="2:6" ht="40.5">
      <c r="B306" s="128"/>
      <c r="C306" s="141" t="s">
        <v>451</v>
      </c>
      <c r="D306" s="142" t="s">
        <v>462</v>
      </c>
      <c r="E306" s="144" t="s">
        <v>462</v>
      </c>
      <c r="F306" s="144" t="s">
        <v>462</v>
      </c>
    </row>
    <row r="307" spans="2:6" ht="40.5">
      <c r="B307" s="128" t="s">
        <v>229</v>
      </c>
      <c r="C307" s="141" t="s">
        <v>452</v>
      </c>
      <c r="D307" s="142" t="s">
        <v>463</v>
      </c>
      <c r="E307" s="144" t="s">
        <v>472</v>
      </c>
      <c r="F307" s="144" t="s">
        <v>472</v>
      </c>
    </row>
    <row r="308" spans="2:6">
      <c r="B308" s="128"/>
      <c r="C308" s="141" t="s">
        <v>444</v>
      </c>
      <c r="D308" s="142" t="s">
        <v>402</v>
      </c>
      <c r="E308" s="144" t="s">
        <v>473</v>
      </c>
      <c r="F308" s="144" t="s">
        <v>473</v>
      </c>
    </row>
    <row r="309" spans="2:6">
      <c r="B309" s="128"/>
      <c r="C309" s="141" t="s">
        <v>445</v>
      </c>
      <c r="D309" s="142" t="s">
        <v>464</v>
      </c>
      <c r="E309" s="144" t="s">
        <v>474</v>
      </c>
      <c r="F309" s="144" t="s">
        <v>474</v>
      </c>
    </row>
    <row r="310" spans="2:6" ht="22.5" customHeight="1">
      <c r="B310" s="128"/>
      <c r="C310" s="141" t="s">
        <v>446</v>
      </c>
      <c r="D310" s="142" t="s">
        <v>465</v>
      </c>
      <c r="E310" s="144" t="s">
        <v>475</v>
      </c>
      <c r="F310" s="144" t="s">
        <v>475</v>
      </c>
    </row>
    <row r="311" spans="2:6">
      <c r="B311" s="128" t="s">
        <v>229</v>
      </c>
      <c r="C311" s="141" t="s">
        <v>453</v>
      </c>
      <c r="D311" s="142" t="s">
        <v>297</v>
      </c>
      <c r="E311" s="144" t="s">
        <v>476</v>
      </c>
      <c r="F311" s="144" t="s">
        <v>476</v>
      </c>
    </row>
    <row r="312" spans="2:6">
      <c r="B312" s="128"/>
      <c r="C312" s="141" t="s">
        <v>448</v>
      </c>
      <c r="D312" s="142" t="s">
        <v>466</v>
      </c>
      <c r="E312" s="144" t="s">
        <v>477</v>
      </c>
      <c r="F312" s="144" t="s">
        <v>477</v>
      </c>
    </row>
    <row r="313" spans="2:6" ht="40.5">
      <c r="B313" s="128" t="s">
        <v>230</v>
      </c>
      <c r="C313" s="141" t="s">
        <v>449</v>
      </c>
      <c r="D313" s="142" t="s">
        <v>467</v>
      </c>
      <c r="E313" s="144" t="s">
        <v>305</v>
      </c>
      <c r="F313" s="144" t="s">
        <v>305</v>
      </c>
    </row>
    <row r="314" spans="2:6" ht="54">
      <c r="B314" s="128" t="s">
        <v>231</v>
      </c>
      <c r="C314" s="141" t="s">
        <v>454</v>
      </c>
      <c r="D314" s="142" t="s">
        <v>435</v>
      </c>
      <c r="E314" s="144" t="s">
        <v>478</v>
      </c>
      <c r="F314" s="144" t="s">
        <v>478</v>
      </c>
    </row>
    <row r="315" spans="2:6" ht="40.5">
      <c r="B315" s="128" t="s">
        <v>229</v>
      </c>
      <c r="C315" s="141" t="s">
        <v>455</v>
      </c>
      <c r="D315" s="142" t="s">
        <v>468</v>
      </c>
      <c r="E315" s="144" t="s">
        <v>468</v>
      </c>
      <c r="F315" s="144" t="s">
        <v>468</v>
      </c>
    </row>
    <row r="316" spans="2:6">
      <c r="B316" s="326" t="s">
        <v>205</v>
      </c>
      <c r="C316" s="326"/>
      <c r="D316" s="143">
        <v>195140.2</v>
      </c>
      <c r="E316" s="143">
        <v>195140.2</v>
      </c>
      <c r="F316" s="143">
        <v>195140.2</v>
      </c>
    </row>
    <row r="318" spans="2:6" ht="15" customHeight="1">
      <c r="B318" s="123" t="s">
        <v>173</v>
      </c>
      <c r="C318" s="140">
        <v>1120</v>
      </c>
      <c r="D318" s="324" t="s">
        <v>28</v>
      </c>
      <c r="E318" s="325"/>
      <c r="F318" s="325"/>
    </row>
    <row r="319" spans="2:6" ht="15" customHeight="1">
      <c r="B319" s="123" t="s">
        <v>173</v>
      </c>
      <c r="C319" s="140">
        <v>31001</v>
      </c>
      <c r="D319" s="321" t="s">
        <v>198</v>
      </c>
      <c r="E319" s="321" t="s">
        <v>197</v>
      </c>
      <c r="F319" s="318" t="s">
        <v>41</v>
      </c>
    </row>
    <row r="320" spans="2:6" ht="33.75" customHeight="1">
      <c r="B320" s="123" t="s">
        <v>174</v>
      </c>
      <c r="C320" s="140" t="s">
        <v>479</v>
      </c>
      <c r="D320" s="322"/>
      <c r="E320" s="322"/>
      <c r="F320" s="319"/>
    </row>
    <row r="321" spans="2:6" ht="25.5" customHeight="1">
      <c r="B321" s="123" t="s">
        <v>175</v>
      </c>
      <c r="C321" s="140" t="s">
        <v>480</v>
      </c>
      <c r="D321" s="322"/>
      <c r="E321" s="322"/>
      <c r="F321" s="319"/>
    </row>
    <row r="322" spans="2:6" ht="25.5">
      <c r="B322" s="123" t="s">
        <v>381</v>
      </c>
      <c r="C322" s="7" t="s">
        <v>322</v>
      </c>
      <c r="D322" s="322"/>
      <c r="E322" s="322"/>
      <c r="F322" s="319"/>
    </row>
    <row r="323" spans="2:6" ht="25.5" customHeight="1">
      <c r="B323" s="124" t="s">
        <v>200</v>
      </c>
      <c r="C323" s="125" t="s">
        <v>434</v>
      </c>
      <c r="D323" s="323"/>
      <c r="E323" s="323"/>
      <c r="F323" s="320"/>
    </row>
    <row r="324" spans="2:6">
      <c r="B324" s="324" t="s">
        <v>176</v>
      </c>
      <c r="C324" s="325"/>
      <c r="D324" s="147"/>
      <c r="E324" s="147"/>
      <c r="F324" s="170"/>
    </row>
    <row r="325" spans="2:6">
      <c r="B325" s="126" t="s">
        <v>201</v>
      </c>
      <c r="C325" s="127" t="s">
        <v>177</v>
      </c>
      <c r="D325" s="148"/>
      <c r="E325" s="148"/>
      <c r="F325" s="170"/>
    </row>
    <row r="326" spans="2:6">
      <c r="B326" s="128" t="s">
        <v>229</v>
      </c>
      <c r="C326" s="141" t="s">
        <v>481</v>
      </c>
      <c r="D326" s="142" t="s">
        <v>484</v>
      </c>
      <c r="E326" s="142">
        <v>408</v>
      </c>
      <c r="F326" s="142">
        <v>450</v>
      </c>
    </row>
    <row r="327" spans="2:6" ht="27">
      <c r="B327" s="128"/>
      <c r="C327" s="141" t="s">
        <v>482</v>
      </c>
      <c r="D327" s="142">
        <v>8</v>
      </c>
      <c r="E327" s="142">
        <v>8</v>
      </c>
      <c r="F327" s="142">
        <v>8</v>
      </c>
    </row>
    <row r="328" spans="2:6">
      <c r="B328" s="128"/>
      <c r="C328" s="141" t="s">
        <v>483</v>
      </c>
      <c r="D328" s="142">
        <v>80</v>
      </c>
      <c r="E328" s="142">
        <v>80</v>
      </c>
      <c r="F328" s="142">
        <v>80</v>
      </c>
    </row>
    <row r="329" spans="2:6">
      <c r="B329" s="326" t="s">
        <v>205</v>
      </c>
      <c r="C329" s="326"/>
      <c r="D329" s="143">
        <v>438241.8</v>
      </c>
      <c r="E329" s="130">
        <v>274789.5</v>
      </c>
      <c r="F329" s="130">
        <v>308209.90000000002</v>
      </c>
    </row>
    <row r="331" spans="2:6" ht="15" customHeight="1">
      <c r="B331" s="123" t="s">
        <v>173</v>
      </c>
      <c r="C331" s="140">
        <v>1120</v>
      </c>
      <c r="D331" s="324" t="s">
        <v>28</v>
      </c>
      <c r="E331" s="325"/>
      <c r="F331" s="325"/>
    </row>
    <row r="332" spans="2:6" ht="25.5" customHeight="1">
      <c r="B332" s="123" t="s">
        <v>173</v>
      </c>
      <c r="C332" s="140">
        <v>31002</v>
      </c>
      <c r="D332" s="321" t="s">
        <v>198</v>
      </c>
      <c r="E332" s="321" t="s">
        <v>197</v>
      </c>
      <c r="F332" s="318" t="s">
        <v>41</v>
      </c>
    </row>
    <row r="333" spans="2:6" ht="27.75" customHeight="1">
      <c r="B333" s="123" t="s">
        <v>174</v>
      </c>
      <c r="C333" s="140" t="s">
        <v>485</v>
      </c>
      <c r="D333" s="322"/>
      <c r="E333" s="322"/>
      <c r="F333" s="319"/>
    </row>
    <row r="334" spans="2:6" ht="31.5">
      <c r="B334" s="123" t="s">
        <v>175</v>
      </c>
      <c r="C334" s="140" t="s">
        <v>486</v>
      </c>
      <c r="D334" s="322"/>
      <c r="E334" s="322"/>
      <c r="F334" s="319"/>
    </row>
    <row r="335" spans="2:6" ht="25.5">
      <c r="B335" s="123" t="s">
        <v>381</v>
      </c>
      <c r="C335" s="7" t="s">
        <v>322</v>
      </c>
      <c r="D335" s="322"/>
      <c r="E335" s="322"/>
      <c r="F335" s="319"/>
    </row>
    <row r="336" spans="2:6" ht="25.5" customHeight="1">
      <c r="B336" s="124" t="s">
        <v>200</v>
      </c>
      <c r="C336" s="125" t="s">
        <v>384</v>
      </c>
      <c r="D336" s="323"/>
      <c r="E336" s="323"/>
      <c r="F336" s="320"/>
    </row>
    <row r="337" spans="2:6">
      <c r="B337" s="324" t="s">
        <v>176</v>
      </c>
      <c r="C337" s="325"/>
      <c r="D337" s="147"/>
      <c r="E337" s="147"/>
      <c r="F337" s="170"/>
    </row>
    <row r="338" spans="2:6">
      <c r="B338" s="126" t="s">
        <v>201</v>
      </c>
      <c r="C338" s="127" t="s">
        <v>177</v>
      </c>
      <c r="D338" s="148"/>
      <c r="E338" s="148"/>
      <c r="F338" s="170"/>
    </row>
    <row r="339" spans="2:6">
      <c r="B339" s="128" t="s">
        <v>229</v>
      </c>
      <c r="C339" s="141" t="s">
        <v>487</v>
      </c>
      <c r="D339" s="142" t="s">
        <v>491</v>
      </c>
      <c r="E339" s="142"/>
      <c r="F339" s="129"/>
    </row>
    <row r="340" spans="2:6">
      <c r="B340" s="128" t="s">
        <v>229</v>
      </c>
      <c r="C340" s="141" t="s">
        <v>488</v>
      </c>
      <c r="D340" s="142" t="s">
        <v>402</v>
      </c>
      <c r="E340" s="142"/>
      <c r="F340" s="129"/>
    </row>
    <row r="341" spans="2:6">
      <c r="B341" s="128" t="s">
        <v>229</v>
      </c>
      <c r="C341" s="141" t="s">
        <v>489</v>
      </c>
      <c r="D341" s="142" t="s">
        <v>306</v>
      </c>
      <c r="E341" s="142"/>
      <c r="F341" s="129"/>
    </row>
    <row r="342" spans="2:6" ht="16.5">
      <c r="B342" s="128" t="s">
        <v>229</v>
      </c>
      <c r="C342" s="141" t="s">
        <v>490</v>
      </c>
      <c r="D342" s="142" t="s">
        <v>492</v>
      </c>
      <c r="E342" s="151">
        <v>1</v>
      </c>
      <c r="F342" s="129"/>
    </row>
    <row r="343" spans="2:6">
      <c r="B343" s="326" t="s">
        <v>205</v>
      </c>
      <c r="C343" s="326"/>
      <c r="D343" s="143">
        <v>401528.3</v>
      </c>
      <c r="E343" s="130">
        <v>59000</v>
      </c>
      <c r="F343" s="130">
        <v>2038386</v>
      </c>
    </row>
    <row r="345" spans="2:6" ht="15" customHeight="1">
      <c r="B345" s="123" t="s">
        <v>173</v>
      </c>
      <c r="C345" s="140">
        <v>1120</v>
      </c>
      <c r="D345" s="324" t="s">
        <v>28</v>
      </c>
      <c r="E345" s="325"/>
      <c r="F345" s="325"/>
    </row>
    <row r="346" spans="2:6" ht="25.5" customHeight="1">
      <c r="B346" s="123" t="s">
        <v>173</v>
      </c>
      <c r="C346" s="140">
        <v>31003</v>
      </c>
      <c r="D346" s="321" t="s">
        <v>198</v>
      </c>
      <c r="E346" s="321" t="s">
        <v>197</v>
      </c>
      <c r="F346" s="318" t="s">
        <v>41</v>
      </c>
    </row>
    <row r="347" spans="2:6" ht="25.5" customHeight="1">
      <c r="B347" s="123" t="s">
        <v>174</v>
      </c>
      <c r="C347" s="140" t="s">
        <v>493</v>
      </c>
      <c r="D347" s="322"/>
      <c r="E347" s="322"/>
      <c r="F347" s="319"/>
    </row>
    <row r="348" spans="2:6" ht="30" customHeight="1">
      <c r="B348" s="123" t="s">
        <v>175</v>
      </c>
      <c r="C348" s="140" t="s">
        <v>494</v>
      </c>
      <c r="D348" s="322"/>
      <c r="E348" s="322"/>
      <c r="F348" s="319"/>
    </row>
    <row r="349" spans="2:6" ht="25.5">
      <c r="B349" s="123" t="s">
        <v>381</v>
      </c>
      <c r="C349" s="7" t="s">
        <v>322</v>
      </c>
      <c r="D349" s="322"/>
      <c r="E349" s="322"/>
      <c r="F349" s="319"/>
    </row>
    <row r="350" spans="2:6" ht="25.5" customHeight="1">
      <c r="B350" s="124" t="s">
        <v>200</v>
      </c>
      <c r="C350" s="125" t="s">
        <v>384</v>
      </c>
      <c r="D350" s="323"/>
      <c r="E350" s="323"/>
      <c r="F350" s="320"/>
    </row>
    <row r="351" spans="2:6">
      <c r="B351" s="324" t="s">
        <v>176</v>
      </c>
      <c r="C351" s="325"/>
      <c r="D351" s="147"/>
      <c r="E351" s="147"/>
      <c r="F351" s="167"/>
    </row>
    <row r="352" spans="2:6">
      <c r="B352" s="126" t="s">
        <v>201</v>
      </c>
      <c r="C352" s="127" t="s">
        <v>177</v>
      </c>
      <c r="D352" s="148"/>
      <c r="E352" s="148"/>
      <c r="F352" s="168"/>
    </row>
    <row r="353" spans="2:6" ht="40.5">
      <c r="B353" s="128" t="s">
        <v>229</v>
      </c>
      <c r="C353" s="141" t="s">
        <v>495</v>
      </c>
      <c r="D353" s="142">
        <v>1</v>
      </c>
      <c r="E353" s="142"/>
      <c r="F353" s="129"/>
    </row>
    <row r="354" spans="2:6" ht="40.5">
      <c r="B354" s="128" t="s">
        <v>229</v>
      </c>
      <c r="C354" s="141" t="s">
        <v>496</v>
      </c>
      <c r="D354" s="142">
        <v>0</v>
      </c>
      <c r="E354" s="142"/>
      <c r="F354" s="129"/>
    </row>
    <row r="355" spans="2:6">
      <c r="B355" s="152" t="s">
        <v>229</v>
      </c>
      <c r="C355" s="141" t="s">
        <v>497</v>
      </c>
      <c r="D355" s="153">
        <v>3</v>
      </c>
      <c r="E355" s="153"/>
      <c r="F355" s="154"/>
    </row>
    <row r="356" spans="2:6">
      <c r="B356" s="326" t="s">
        <v>205</v>
      </c>
      <c r="C356" s="326"/>
      <c r="D356" s="143">
        <v>5230.1000000000004</v>
      </c>
      <c r="E356" s="130"/>
      <c r="F356" s="130">
        <v>3978156.3</v>
      </c>
    </row>
    <row r="358" spans="2:6" ht="15" customHeight="1">
      <c r="B358" s="123" t="s">
        <v>173</v>
      </c>
      <c r="C358" s="140">
        <v>1120</v>
      </c>
      <c r="D358" s="324" t="s">
        <v>28</v>
      </c>
      <c r="E358" s="325"/>
      <c r="F358" s="325"/>
    </row>
    <row r="359" spans="2:6" ht="25.5" customHeight="1">
      <c r="B359" s="123" t="s">
        <v>173</v>
      </c>
      <c r="C359" s="140">
        <v>31006</v>
      </c>
      <c r="D359" s="321" t="s">
        <v>198</v>
      </c>
      <c r="E359" s="321" t="s">
        <v>197</v>
      </c>
      <c r="F359" s="318" t="s">
        <v>41</v>
      </c>
    </row>
    <row r="360" spans="2:6" ht="25.5" customHeight="1">
      <c r="B360" s="123" t="s">
        <v>174</v>
      </c>
      <c r="C360" s="140" t="s">
        <v>498</v>
      </c>
      <c r="D360" s="322"/>
      <c r="E360" s="322"/>
      <c r="F360" s="319"/>
    </row>
    <row r="361" spans="2:6" ht="25.5" customHeight="1">
      <c r="B361" s="123" t="s">
        <v>175</v>
      </c>
      <c r="C361" s="140" t="s">
        <v>499</v>
      </c>
      <c r="D361" s="322"/>
      <c r="E361" s="322"/>
      <c r="F361" s="319"/>
    </row>
    <row r="362" spans="2:6" ht="25.5">
      <c r="B362" s="123" t="s">
        <v>381</v>
      </c>
      <c r="C362" s="7" t="s">
        <v>322</v>
      </c>
      <c r="D362" s="322"/>
      <c r="E362" s="322"/>
      <c r="F362" s="319"/>
    </row>
    <row r="363" spans="2:6" ht="25.5" customHeight="1">
      <c r="B363" s="124" t="s">
        <v>200</v>
      </c>
      <c r="C363" s="125" t="s">
        <v>384</v>
      </c>
      <c r="D363" s="323"/>
      <c r="E363" s="323"/>
      <c r="F363" s="320"/>
    </row>
    <row r="364" spans="2:6">
      <c r="B364" s="324" t="s">
        <v>176</v>
      </c>
      <c r="C364" s="325"/>
      <c r="D364" s="147"/>
      <c r="E364" s="147"/>
      <c r="F364" s="170"/>
    </row>
    <row r="365" spans="2:6">
      <c r="B365" s="126" t="s">
        <v>201</v>
      </c>
      <c r="C365" s="127" t="s">
        <v>177</v>
      </c>
      <c r="D365" s="148"/>
      <c r="E365" s="148"/>
      <c r="F365" s="170"/>
    </row>
    <row r="366" spans="2:6">
      <c r="B366" s="128" t="s">
        <v>229</v>
      </c>
      <c r="C366" s="150" t="s">
        <v>500</v>
      </c>
      <c r="D366" s="142">
        <v>12</v>
      </c>
      <c r="E366" s="142">
        <v>36</v>
      </c>
      <c r="F366" s="129"/>
    </row>
    <row r="367" spans="2:6">
      <c r="B367" s="326" t="s">
        <v>205</v>
      </c>
      <c r="C367" s="326"/>
      <c r="D367" s="143">
        <v>263400</v>
      </c>
      <c r="E367" s="130">
        <v>790200</v>
      </c>
      <c r="F367" s="130">
        <v>79000</v>
      </c>
    </row>
    <row r="369" spans="2:6" ht="15" customHeight="1">
      <c r="B369" s="123" t="s">
        <v>173</v>
      </c>
      <c r="C369" s="140">
        <v>1120</v>
      </c>
      <c r="D369" s="324" t="s">
        <v>28</v>
      </c>
      <c r="E369" s="325"/>
      <c r="F369" s="325"/>
    </row>
    <row r="370" spans="2:6" ht="25.5" customHeight="1">
      <c r="B370" s="123" t="s">
        <v>173</v>
      </c>
      <c r="C370" s="140">
        <v>31008</v>
      </c>
      <c r="D370" s="321" t="s">
        <v>198</v>
      </c>
      <c r="E370" s="321" t="s">
        <v>197</v>
      </c>
      <c r="F370" s="318" t="s">
        <v>41</v>
      </c>
    </row>
    <row r="371" spans="2:6" ht="25.5" customHeight="1">
      <c r="B371" s="123" t="s">
        <v>174</v>
      </c>
      <c r="C371" s="140" t="s">
        <v>698</v>
      </c>
      <c r="D371" s="322"/>
      <c r="E371" s="322"/>
      <c r="F371" s="319"/>
    </row>
    <row r="372" spans="2:6" ht="30.75" customHeight="1">
      <c r="B372" s="123" t="s">
        <v>175</v>
      </c>
      <c r="C372" s="140" t="s">
        <v>699</v>
      </c>
      <c r="D372" s="322"/>
      <c r="E372" s="322"/>
      <c r="F372" s="319"/>
    </row>
    <row r="373" spans="2:6" ht="25.5">
      <c r="B373" s="123" t="s">
        <v>381</v>
      </c>
      <c r="C373" s="7" t="s">
        <v>322</v>
      </c>
      <c r="D373" s="322"/>
      <c r="E373" s="322"/>
      <c r="F373" s="319"/>
    </row>
    <row r="374" spans="2:6" ht="25.5" customHeight="1">
      <c r="B374" s="124" t="s">
        <v>200</v>
      </c>
      <c r="C374" s="125" t="s">
        <v>384</v>
      </c>
      <c r="D374" s="323"/>
      <c r="E374" s="323"/>
      <c r="F374" s="320"/>
    </row>
    <row r="375" spans="2:6">
      <c r="B375" s="324" t="s">
        <v>176</v>
      </c>
      <c r="C375" s="325"/>
      <c r="D375" s="147"/>
      <c r="E375" s="147"/>
      <c r="F375" s="170"/>
    </row>
    <row r="376" spans="2:6">
      <c r="B376" s="126" t="s">
        <v>201</v>
      </c>
      <c r="C376" s="127" t="s">
        <v>177</v>
      </c>
      <c r="D376" s="148"/>
      <c r="E376" s="148"/>
      <c r="F376" s="170"/>
    </row>
    <row r="377" spans="2:6">
      <c r="B377" s="128" t="s">
        <v>229</v>
      </c>
      <c r="C377" s="150" t="s">
        <v>715</v>
      </c>
      <c r="D377" s="142"/>
      <c r="E377" s="142"/>
      <c r="F377" s="129"/>
    </row>
    <row r="378" spans="2:6">
      <c r="B378" s="326" t="s">
        <v>205</v>
      </c>
      <c r="C378" s="326"/>
      <c r="D378" s="143">
        <v>0</v>
      </c>
      <c r="E378" s="130"/>
      <c r="F378" s="130">
        <v>6000000</v>
      </c>
    </row>
    <row r="383" spans="2:6">
      <c r="B383" s="139" t="s">
        <v>170</v>
      </c>
      <c r="C383" s="139" t="s">
        <v>171</v>
      </c>
    </row>
    <row r="384" spans="2:6">
      <c r="B384" s="140">
        <v>1123</v>
      </c>
      <c r="C384" s="140" t="s">
        <v>501</v>
      </c>
    </row>
    <row r="386" spans="2:6" ht="15" customHeight="1">
      <c r="B386" s="123" t="s">
        <v>173</v>
      </c>
      <c r="C386" s="140">
        <v>1123</v>
      </c>
      <c r="D386" s="324" t="s">
        <v>28</v>
      </c>
      <c r="E386" s="325"/>
      <c r="F386" s="325"/>
    </row>
    <row r="387" spans="2:6" ht="25.5" customHeight="1">
      <c r="B387" s="123" t="s">
        <v>173</v>
      </c>
      <c r="C387" s="140">
        <v>11001</v>
      </c>
      <c r="D387" s="321" t="s">
        <v>198</v>
      </c>
      <c r="E387" s="321" t="s">
        <v>197</v>
      </c>
      <c r="F387" s="318" t="s">
        <v>41</v>
      </c>
    </row>
    <row r="388" spans="2:6" ht="25.5" customHeight="1">
      <c r="B388" s="123" t="s">
        <v>174</v>
      </c>
      <c r="C388" s="140" t="s">
        <v>502</v>
      </c>
      <c r="D388" s="322"/>
      <c r="E388" s="322"/>
      <c r="F388" s="319"/>
    </row>
    <row r="389" spans="2:6" ht="27" customHeight="1">
      <c r="B389" s="123" t="s">
        <v>175</v>
      </c>
      <c r="C389" s="140" t="s">
        <v>503</v>
      </c>
      <c r="D389" s="322"/>
      <c r="E389" s="322"/>
      <c r="F389" s="319"/>
    </row>
    <row r="390" spans="2:6" ht="25.5" customHeight="1">
      <c r="B390" s="123" t="s">
        <v>381</v>
      </c>
      <c r="C390" s="7" t="s">
        <v>215</v>
      </c>
      <c r="D390" s="322"/>
      <c r="E390" s="322"/>
      <c r="F390" s="319"/>
    </row>
    <row r="391" spans="2:6" ht="25.5" customHeight="1">
      <c r="B391" s="124" t="s">
        <v>200</v>
      </c>
      <c r="C391" s="125" t="s">
        <v>504</v>
      </c>
      <c r="D391" s="323"/>
      <c r="E391" s="323"/>
      <c r="F391" s="320"/>
    </row>
    <row r="392" spans="2:6">
      <c r="B392" s="324" t="s">
        <v>176</v>
      </c>
      <c r="C392" s="325"/>
      <c r="D392" s="147"/>
      <c r="E392" s="147"/>
      <c r="F392" s="170"/>
    </row>
    <row r="393" spans="2:6">
      <c r="B393" s="126" t="s">
        <v>201</v>
      </c>
      <c r="C393" s="127" t="s">
        <v>177</v>
      </c>
      <c r="D393" s="148"/>
      <c r="E393" s="148"/>
      <c r="F393" s="170"/>
    </row>
    <row r="394" spans="2:6">
      <c r="B394" s="128" t="s">
        <v>230</v>
      </c>
      <c r="C394" s="141" t="s">
        <v>505</v>
      </c>
      <c r="D394" s="142" t="s">
        <v>515</v>
      </c>
      <c r="E394" s="142" t="s">
        <v>237</v>
      </c>
      <c r="F394" s="142" t="s">
        <v>237</v>
      </c>
    </row>
    <row r="395" spans="2:6">
      <c r="B395" s="128" t="s">
        <v>229</v>
      </c>
      <c r="C395" s="141" t="s">
        <v>506</v>
      </c>
      <c r="D395" s="142" t="s">
        <v>516</v>
      </c>
      <c r="E395" s="142" t="s">
        <v>522</v>
      </c>
      <c r="F395" s="142">
        <v>78470</v>
      </c>
    </row>
    <row r="396" spans="2:6">
      <c r="B396" s="128" t="s">
        <v>229</v>
      </c>
      <c r="C396" s="141" t="s">
        <v>507</v>
      </c>
      <c r="D396" s="142" t="s">
        <v>517</v>
      </c>
      <c r="E396" s="142" t="s">
        <v>523</v>
      </c>
      <c r="F396" s="142">
        <v>356000</v>
      </c>
    </row>
    <row r="397" spans="2:6" ht="27">
      <c r="B397" s="128" t="s">
        <v>229</v>
      </c>
      <c r="C397" s="141" t="s">
        <v>508</v>
      </c>
      <c r="D397" s="142" t="s">
        <v>518</v>
      </c>
      <c r="E397" s="142" t="s">
        <v>518</v>
      </c>
      <c r="F397" s="142">
        <v>2540000</v>
      </c>
    </row>
    <row r="398" spans="2:6">
      <c r="B398" s="128"/>
      <c r="C398" s="141" t="s">
        <v>509</v>
      </c>
      <c r="D398" s="142" t="s">
        <v>519</v>
      </c>
      <c r="E398" s="142" t="s">
        <v>524</v>
      </c>
      <c r="F398" s="142" t="s">
        <v>524</v>
      </c>
    </row>
    <row r="399" spans="2:6" ht="27">
      <c r="B399" s="128" t="s">
        <v>230</v>
      </c>
      <c r="C399" s="141" t="s">
        <v>510</v>
      </c>
      <c r="D399" s="142" t="s">
        <v>233</v>
      </c>
      <c r="E399" s="142" t="s">
        <v>233</v>
      </c>
      <c r="F399" s="142" t="s">
        <v>233</v>
      </c>
    </row>
    <row r="400" spans="2:6" ht="40.5">
      <c r="B400" s="128" t="s">
        <v>230</v>
      </c>
      <c r="C400" s="141" t="s">
        <v>511</v>
      </c>
      <c r="D400" s="142" t="s">
        <v>233</v>
      </c>
      <c r="E400" s="142" t="s">
        <v>233</v>
      </c>
      <c r="F400" s="142" t="s">
        <v>233</v>
      </c>
    </row>
    <row r="401" spans="2:6" ht="27">
      <c r="B401" s="128" t="s">
        <v>230</v>
      </c>
      <c r="C401" s="141" t="s">
        <v>512</v>
      </c>
      <c r="D401" s="142" t="s">
        <v>437</v>
      </c>
      <c r="E401" s="142" t="s">
        <v>437</v>
      </c>
      <c r="F401" s="142" t="s">
        <v>437</v>
      </c>
    </row>
    <row r="402" spans="2:6" ht="27">
      <c r="B402" s="128" t="s">
        <v>521</v>
      </c>
      <c r="C402" s="141" t="s">
        <v>513</v>
      </c>
      <c r="D402" s="142" t="s">
        <v>520</v>
      </c>
      <c r="E402" s="142" t="s">
        <v>520</v>
      </c>
      <c r="F402" s="142" t="s">
        <v>520</v>
      </c>
    </row>
    <row r="403" spans="2:6" ht="27">
      <c r="B403" s="128" t="s">
        <v>521</v>
      </c>
      <c r="C403" s="141" t="s">
        <v>514</v>
      </c>
      <c r="D403" s="142" t="s">
        <v>520</v>
      </c>
      <c r="E403" s="142" t="s">
        <v>520</v>
      </c>
      <c r="F403" s="142" t="s">
        <v>520</v>
      </c>
    </row>
    <row r="404" spans="2:6">
      <c r="B404" s="326" t="s">
        <v>205</v>
      </c>
      <c r="C404" s="326"/>
      <c r="D404" s="143">
        <v>377617.7</v>
      </c>
      <c r="E404" s="130">
        <v>368578.4</v>
      </c>
      <c r="F404" s="7">
        <v>378791.5</v>
      </c>
    </row>
    <row r="406" spans="2:6" ht="15" customHeight="1">
      <c r="B406" s="123" t="s">
        <v>173</v>
      </c>
      <c r="C406" s="140">
        <v>1123</v>
      </c>
      <c r="D406" s="324" t="s">
        <v>28</v>
      </c>
      <c r="E406" s="325"/>
      <c r="F406" s="325"/>
    </row>
    <row r="407" spans="2:6" ht="25.5" customHeight="1">
      <c r="B407" s="123" t="s">
        <v>173</v>
      </c>
      <c r="C407" s="140">
        <v>11002</v>
      </c>
      <c r="D407" s="321" t="s">
        <v>198</v>
      </c>
      <c r="E407" s="321" t="s">
        <v>197</v>
      </c>
      <c r="F407" s="318" t="s">
        <v>41</v>
      </c>
    </row>
    <row r="408" spans="2:6" ht="25.5" customHeight="1">
      <c r="B408" s="123" t="s">
        <v>174</v>
      </c>
      <c r="C408" s="140" t="s">
        <v>525</v>
      </c>
      <c r="D408" s="322"/>
      <c r="E408" s="322"/>
      <c r="F408" s="319"/>
    </row>
    <row r="409" spans="2:6" ht="52.5" customHeight="1">
      <c r="B409" s="123" t="s">
        <v>175</v>
      </c>
      <c r="C409" s="140" t="s">
        <v>526</v>
      </c>
      <c r="D409" s="322"/>
      <c r="E409" s="322"/>
      <c r="F409" s="319"/>
    </row>
    <row r="410" spans="2:6" ht="25.5" customHeight="1">
      <c r="B410" s="123" t="s">
        <v>381</v>
      </c>
      <c r="C410" s="7" t="s">
        <v>215</v>
      </c>
      <c r="D410" s="322"/>
      <c r="E410" s="322"/>
      <c r="F410" s="319"/>
    </row>
    <row r="411" spans="2:6" ht="25.5" customHeight="1">
      <c r="B411" s="124" t="s">
        <v>200</v>
      </c>
      <c r="C411" s="125" t="s">
        <v>527</v>
      </c>
      <c r="D411" s="323"/>
      <c r="E411" s="323"/>
      <c r="F411" s="320"/>
    </row>
    <row r="412" spans="2:6">
      <c r="B412" s="324" t="s">
        <v>176</v>
      </c>
      <c r="C412" s="325"/>
      <c r="D412" s="147"/>
      <c r="E412" s="147"/>
      <c r="F412" s="170"/>
    </row>
    <row r="413" spans="2:6">
      <c r="B413" s="126" t="s">
        <v>201</v>
      </c>
      <c r="C413" s="127" t="s">
        <v>177</v>
      </c>
      <c r="D413" s="148"/>
      <c r="E413" s="148"/>
      <c r="F413" s="170"/>
    </row>
    <row r="414" spans="2:6" ht="40.5">
      <c r="B414" s="128" t="s">
        <v>229</v>
      </c>
      <c r="C414" s="141" t="s">
        <v>528</v>
      </c>
      <c r="D414" s="142" t="s">
        <v>537</v>
      </c>
      <c r="E414" s="142" t="s">
        <v>537</v>
      </c>
      <c r="F414" s="142" t="s">
        <v>537</v>
      </c>
    </row>
    <row r="415" spans="2:6" ht="40.5">
      <c r="B415" s="128"/>
      <c r="C415" s="141" t="s">
        <v>529</v>
      </c>
      <c r="D415" s="142" t="s">
        <v>233</v>
      </c>
      <c r="E415" s="142" t="s">
        <v>233</v>
      </c>
      <c r="F415" s="142" t="s">
        <v>233</v>
      </c>
    </row>
    <row r="416" spans="2:6">
      <c r="B416" s="128" t="s">
        <v>229</v>
      </c>
      <c r="C416" s="141" t="s">
        <v>530</v>
      </c>
      <c r="D416" s="142" t="s">
        <v>538</v>
      </c>
      <c r="E416" s="142" t="s">
        <v>538</v>
      </c>
      <c r="F416" s="142" t="s">
        <v>538</v>
      </c>
    </row>
    <row r="417" spans="2:6" ht="27">
      <c r="B417" s="128" t="s">
        <v>536</v>
      </c>
      <c r="C417" s="141" t="s">
        <v>531</v>
      </c>
      <c r="D417" s="142" t="s">
        <v>233</v>
      </c>
      <c r="E417" s="142" t="s">
        <v>233</v>
      </c>
      <c r="F417" s="142" t="s">
        <v>233</v>
      </c>
    </row>
    <row r="418" spans="2:6" ht="27">
      <c r="B418" s="128"/>
      <c r="C418" s="141" t="s">
        <v>532</v>
      </c>
      <c r="D418" s="142" t="s">
        <v>539</v>
      </c>
      <c r="E418" s="142" t="s">
        <v>539</v>
      </c>
      <c r="F418" s="142" t="s">
        <v>539</v>
      </c>
    </row>
    <row r="419" spans="2:6">
      <c r="B419" s="128" t="s">
        <v>229</v>
      </c>
      <c r="C419" s="141" t="s">
        <v>533</v>
      </c>
      <c r="D419" s="142" t="s">
        <v>540</v>
      </c>
      <c r="E419" s="142" t="s">
        <v>436</v>
      </c>
      <c r="F419" s="142" t="s">
        <v>436</v>
      </c>
    </row>
    <row r="420" spans="2:6" ht="40.5">
      <c r="B420" s="128" t="s">
        <v>536</v>
      </c>
      <c r="C420" s="141" t="s">
        <v>534</v>
      </c>
      <c r="D420" s="142" t="s">
        <v>238</v>
      </c>
      <c r="E420" s="142" t="s">
        <v>238</v>
      </c>
      <c r="F420" s="142" t="s">
        <v>238</v>
      </c>
    </row>
    <row r="421" spans="2:6" ht="81">
      <c r="B421" s="128" t="s">
        <v>230</v>
      </c>
      <c r="C421" s="141" t="s">
        <v>535</v>
      </c>
      <c r="D421" s="142" t="s">
        <v>541</v>
      </c>
      <c r="E421" s="142" t="s">
        <v>541</v>
      </c>
      <c r="F421" s="142" t="s">
        <v>541</v>
      </c>
    </row>
    <row r="422" spans="2:6">
      <c r="B422" s="326" t="s">
        <v>205</v>
      </c>
      <c r="C422" s="326"/>
      <c r="D422" s="143">
        <v>250339</v>
      </c>
      <c r="E422" s="143">
        <v>250339</v>
      </c>
      <c r="F422" s="143">
        <v>250339</v>
      </c>
    </row>
    <row r="424" spans="2:6" ht="15" customHeight="1">
      <c r="B424" s="123" t="s">
        <v>173</v>
      </c>
      <c r="C424" s="140">
        <v>1123</v>
      </c>
      <c r="D424" s="324" t="s">
        <v>28</v>
      </c>
      <c r="E424" s="325"/>
      <c r="F424" s="325"/>
    </row>
    <row r="425" spans="2:6" ht="25.5" customHeight="1">
      <c r="B425" s="123" t="s">
        <v>173</v>
      </c>
      <c r="C425" s="140">
        <v>11003</v>
      </c>
      <c r="D425" s="321" t="s">
        <v>198</v>
      </c>
      <c r="E425" s="321" t="s">
        <v>197</v>
      </c>
      <c r="F425" s="318" t="s">
        <v>41</v>
      </c>
    </row>
    <row r="426" spans="2:6" ht="25.5" customHeight="1">
      <c r="B426" s="123" t="s">
        <v>174</v>
      </c>
      <c r="C426" s="140" t="s">
        <v>542</v>
      </c>
      <c r="D426" s="322"/>
      <c r="E426" s="322"/>
      <c r="F426" s="319"/>
    </row>
    <row r="427" spans="2:6" ht="25.5" customHeight="1">
      <c r="B427" s="123" t="s">
        <v>175</v>
      </c>
      <c r="C427" s="140" t="s">
        <v>543</v>
      </c>
      <c r="D427" s="322"/>
      <c r="E427" s="322"/>
      <c r="F427" s="319"/>
    </row>
    <row r="428" spans="2:6" ht="25.5" customHeight="1">
      <c r="B428" s="123" t="s">
        <v>381</v>
      </c>
      <c r="C428" s="7" t="s">
        <v>215</v>
      </c>
      <c r="D428" s="322"/>
      <c r="E428" s="322"/>
      <c r="F428" s="319"/>
    </row>
    <row r="429" spans="2:6" ht="25.5" customHeight="1">
      <c r="B429" s="124" t="s">
        <v>200</v>
      </c>
      <c r="C429" s="125" t="s">
        <v>527</v>
      </c>
      <c r="D429" s="323"/>
      <c r="E429" s="323"/>
      <c r="F429" s="320"/>
    </row>
    <row r="430" spans="2:6">
      <c r="B430" s="324" t="s">
        <v>176</v>
      </c>
      <c r="C430" s="325"/>
      <c r="D430" s="147"/>
      <c r="E430" s="147"/>
      <c r="F430" s="170"/>
    </row>
    <row r="431" spans="2:6">
      <c r="B431" s="126" t="s">
        <v>201</v>
      </c>
      <c r="C431" s="127" t="s">
        <v>177</v>
      </c>
      <c r="D431" s="148"/>
      <c r="E431" s="148"/>
      <c r="F431" s="170"/>
    </row>
    <row r="432" spans="2:6" ht="27">
      <c r="B432" s="128" t="s">
        <v>229</v>
      </c>
      <c r="C432" s="141" t="s">
        <v>544</v>
      </c>
      <c r="D432" s="142" t="s">
        <v>553</v>
      </c>
      <c r="E432" s="142" t="s">
        <v>560</v>
      </c>
      <c r="F432" s="142">
        <v>4300000</v>
      </c>
    </row>
    <row r="433" spans="2:6">
      <c r="B433" s="128" t="s">
        <v>229</v>
      </c>
      <c r="C433" s="141" t="s">
        <v>718</v>
      </c>
      <c r="D433" s="142"/>
      <c r="E433" s="142"/>
      <c r="F433" s="169">
        <v>30000</v>
      </c>
    </row>
    <row r="434" spans="2:6">
      <c r="B434" s="128" t="s">
        <v>230</v>
      </c>
      <c r="C434" s="141" t="s">
        <v>545</v>
      </c>
      <c r="D434" s="142" t="s">
        <v>554</v>
      </c>
      <c r="E434" s="142" t="s">
        <v>561</v>
      </c>
      <c r="F434" s="129">
        <v>0</v>
      </c>
    </row>
    <row r="435" spans="2:6">
      <c r="B435" s="128" t="s">
        <v>229</v>
      </c>
      <c r="C435" s="141" t="s">
        <v>546</v>
      </c>
      <c r="D435" s="142" t="s">
        <v>555</v>
      </c>
      <c r="E435" s="142" t="s">
        <v>562</v>
      </c>
      <c r="F435" s="129">
        <v>0</v>
      </c>
    </row>
    <row r="436" spans="2:6">
      <c r="B436" s="128" t="s">
        <v>229</v>
      </c>
      <c r="C436" s="141" t="s">
        <v>547</v>
      </c>
      <c r="D436" s="142" t="s">
        <v>556</v>
      </c>
      <c r="E436" s="142" t="s">
        <v>563</v>
      </c>
      <c r="F436" s="129">
        <v>0</v>
      </c>
    </row>
    <row r="437" spans="2:6" ht="27">
      <c r="B437" s="128" t="s">
        <v>229</v>
      </c>
      <c r="C437" s="141" t="s">
        <v>548</v>
      </c>
      <c r="D437" s="142" t="s">
        <v>557</v>
      </c>
      <c r="E437" s="142" t="s">
        <v>564</v>
      </c>
      <c r="F437" s="142">
        <v>50000</v>
      </c>
    </row>
    <row r="438" spans="2:6" ht="27">
      <c r="B438" s="128" t="s">
        <v>229</v>
      </c>
      <c r="C438" s="141" t="s">
        <v>549</v>
      </c>
      <c r="D438" s="142" t="s">
        <v>558</v>
      </c>
      <c r="E438" s="142" t="s">
        <v>565</v>
      </c>
      <c r="F438" s="142">
        <v>800</v>
      </c>
    </row>
    <row r="439" spans="2:6" ht="27">
      <c r="B439" s="128" t="s">
        <v>229</v>
      </c>
      <c r="C439" s="141" t="s">
        <v>550</v>
      </c>
      <c r="D439" s="142" t="s">
        <v>402</v>
      </c>
      <c r="E439" s="142" t="s">
        <v>239</v>
      </c>
      <c r="F439" s="129">
        <v>0</v>
      </c>
    </row>
    <row r="440" spans="2:6">
      <c r="B440" s="128" t="s">
        <v>229</v>
      </c>
      <c r="C440" s="141" t="s">
        <v>551</v>
      </c>
      <c r="D440" s="142" t="s">
        <v>402</v>
      </c>
      <c r="E440" s="142" t="s">
        <v>239</v>
      </c>
      <c r="F440" s="129">
        <v>4</v>
      </c>
    </row>
    <row r="441" spans="2:6" ht="27">
      <c r="B441" s="128"/>
      <c r="C441" s="141" t="s">
        <v>552</v>
      </c>
      <c r="D441" s="142" t="s">
        <v>559</v>
      </c>
      <c r="E441" s="142" t="s">
        <v>566</v>
      </c>
      <c r="F441" s="142">
        <v>430000</v>
      </c>
    </row>
    <row r="442" spans="2:6">
      <c r="B442" s="326" t="s">
        <v>205</v>
      </c>
      <c r="C442" s="326"/>
      <c r="D442" s="143">
        <v>623495.4</v>
      </c>
      <c r="E442" s="143">
        <v>623495.4</v>
      </c>
      <c r="F442" s="130">
        <v>722739.6</v>
      </c>
    </row>
    <row r="444" spans="2:6">
      <c r="B444" s="139" t="s">
        <v>170</v>
      </c>
      <c r="C444" s="139" t="s">
        <v>171</v>
      </c>
    </row>
    <row r="445" spans="2:6" ht="28.5" customHeight="1">
      <c r="B445" s="140">
        <v>1149</v>
      </c>
      <c r="C445" s="140" t="s">
        <v>567</v>
      </c>
    </row>
    <row r="447" spans="2:6" ht="15" customHeight="1">
      <c r="B447" s="123" t="s">
        <v>173</v>
      </c>
      <c r="C447" s="140">
        <v>1149</v>
      </c>
      <c r="D447" s="324" t="s">
        <v>28</v>
      </c>
      <c r="E447" s="325"/>
      <c r="F447" s="325"/>
    </row>
    <row r="448" spans="2:6" ht="25.5" customHeight="1">
      <c r="B448" s="123" t="s">
        <v>173</v>
      </c>
      <c r="C448" s="140">
        <v>11001</v>
      </c>
      <c r="D448" s="321" t="s">
        <v>198</v>
      </c>
      <c r="E448" s="321" t="s">
        <v>197</v>
      </c>
      <c r="F448" s="318" t="s">
        <v>41</v>
      </c>
    </row>
    <row r="449" spans="2:6" ht="25.5" customHeight="1">
      <c r="B449" s="123" t="s">
        <v>174</v>
      </c>
      <c r="C449" s="140" t="s">
        <v>568</v>
      </c>
      <c r="D449" s="322"/>
      <c r="E449" s="322"/>
      <c r="F449" s="319"/>
    </row>
    <row r="450" spans="2:6" ht="27" customHeight="1">
      <c r="B450" s="123" t="s">
        <v>175</v>
      </c>
      <c r="C450" s="140" t="s">
        <v>569</v>
      </c>
      <c r="D450" s="322"/>
      <c r="E450" s="322"/>
      <c r="F450" s="319"/>
    </row>
    <row r="451" spans="2:6" ht="25.5" customHeight="1">
      <c r="B451" s="123" t="s">
        <v>381</v>
      </c>
      <c r="C451" s="7" t="s">
        <v>215</v>
      </c>
      <c r="D451" s="322"/>
      <c r="E451" s="322"/>
      <c r="F451" s="319"/>
    </row>
    <row r="452" spans="2:6" ht="25.5" customHeight="1">
      <c r="B452" s="124" t="s">
        <v>200</v>
      </c>
      <c r="C452" s="125" t="s">
        <v>527</v>
      </c>
      <c r="D452" s="323"/>
      <c r="E452" s="323"/>
      <c r="F452" s="320"/>
    </row>
    <row r="453" spans="2:6">
      <c r="B453" s="324" t="s">
        <v>176</v>
      </c>
      <c r="C453" s="325"/>
      <c r="D453" s="147"/>
      <c r="E453" s="147"/>
      <c r="F453" s="173"/>
    </row>
    <row r="454" spans="2:6">
      <c r="B454" s="126" t="s">
        <v>201</v>
      </c>
      <c r="C454" s="127" t="s">
        <v>177</v>
      </c>
      <c r="D454" s="148"/>
      <c r="E454" s="148"/>
      <c r="F454" s="173"/>
    </row>
    <row r="455" spans="2:6">
      <c r="B455" s="128" t="s">
        <v>229</v>
      </c>
      <c r="C455" s="141" t="s">
        <v>590</v>
      </c>
      <c r="D455" s="142"/>
      <c r="E455" s="142">
        <v>20</v>
      </c>
      <c r="F455" s="142">
        <v>20</v>
      </c>
    </row>
    <row r="456" spans="2:6">
      <c r="B456" s="128" t="s">
        <v>229</v>
      </c>
      <c r="C456" s="141" t="s">
        <v>589</v>
      </c>
      <c r="D456" s="142"/>
      <c r="E456" s="142">
        <v>33</v>
      </c>
      <c r="F456" s="142">
        <v>33</v>
      </c>
    </row>
    <row r="457" spans="2:6">
      <c r="B457" s="128" t="s">
        <v>229</v>
      </c>
      <c r="C457" s="141" t="s">
        <v>570</v>
      </c>
      <c r="D457" s="142" t="s">
        <v>588</v>
      </c>
      <c r="E457" s="142"/>
      <c r="F457" s="142"/>
    </row>
    <row r="458" spans="2:6" ht="27">
      <c r="B458" s="128" t="s">
        <v>229</v>
      </c>
      <c r="C458" s="141" t="s">
        <v>571</v>
      </c>
      <c r="D458" s="142" t="s">
        <v>579</v>
      </c>
      <c r="E458" s="142">
        <v>1075</v>
      </c>
      <c r="F458" s="142">
        <v>1075</v>
      </c>
    </row>
    <row r="459" spans="2:6">
      <c r="B459" s="128"/>
      <c r="C459" s="141" t="s">
        <v>444</v>
      </c>
      <c r="D459" s="142" t="s">
        <v>580</v>
      </c>
      <c r="E459" s="142">
        <v>6.7</v>
      </c>
      <c r="F459" s="142">
        <v>6.7</v>
      </c>
    </row>
    <row r="460" spans="2:6">
      <c r="B460" s="128"/>
      <c r="C460" s="141" t="s">
        <v>445</v>
      </c>
      <c r="D460" s="142" t="s">
        <v>581</v>
      </c>
      <c r="E460" s="142">
        <v>93.3</v>
      </c>
      <c r="F460" s="142">
        <v>93.3</v>
      </c>
    </row>
    <row r="461" spans="2:6" ht="27">
      <c r="B461" s="128" t="s">
        <v>229</v>
      </c>
      <c r="C461" s="141" t="s">
        <v>572</v>
      </c>
      <c r="D461" s="142" t="s">
        <v>582</v>
      </c>
      <c r="E461" s="142">
        <v>51</v>
      </c>
      <c r="F461" s="142">
        <v>51</v>
      </c>
    </row>
    <row r="462" spans="2:6">
      <c r="B462" s="128" t="s">
        <v>229</v>
      </c>
      <c r="C462" s="141" t="s">
        <v>573</v>
      </c>
      <c r="D462" s="142" t="s">
        <v>578</v>
      </c>
      <c r="E462" s="142">
        <v>53</v>
      </c>
      <c r="F462" s="142">
        <v>53</v>
      </c>
    </row>
    <row r="463" spans="2:6" ht="48" customHeight="1">
      <c r="B463" s="128"/>
      <c r="C463" s="141" t="s">
        <v>574</v>
      </c>
      <c r="D463" s="142" t="s">
        <v>583</v>
      </c>
      <c r="E463" s="142">
        <v>80</v>
      </c>
      <c r="F463" s="142">
        <v>80</v>
      </c>
    </row>
    <row r="464" spans="2:6">
      <c r="B464" s="128"/>
      <c r="C464" s="141" t="s">
        <v>575</v>
      </c>
      <c r="D464" s="142" t="s">
        <v>584</v>
      </c>
      <c r="E464" s="142">
        <v>39</v>
      </c>
      <c r="F464" s="142">
        <v>39</v>
      </c>
    </row>
    <row r="465" spans="2:7">
      <c r="B465" s="128"/>
      <c r="C465" s="141" t="s">
        <v>586</v>
      </c>
      <c r="D465" s="142"/>
      <c r="E465" s="142">
        <v>2803.9</v>
      </c>
      <c r="F465" s="142">
        <v>2803.9</v>
      </c>
    </row>
    <row r="466" spans="2:7">
      <c r="B466" s="128"/>
      <c r="C466" s="141" t="s">
        <v>587</v>
      </c>
      <c r="D466" s="142"/>
      <c r="E466" s="142">
        <v>2770.1</v>
      </c>
      <c r="F466" s="142">
        <v>2770.1</v>
      </c>
    </row>
    <row r="467" spans="2:7">
      <c r="B467" s="128"/>
      <c r="C467" s="141" t="s">
        <v>570</v>
      </c>
      <c r="D467" s="142"/>
      <c r="E467" s="142">
        <v>100</v>
      </c>
      <c r="F467" s="142">
        <v>100</v>
      </c>
    </row>
    <row r="468" spans="2:7" ht="27">
      <c r="B468" s="128"/>
      <c r="C468" s="141" t="s">
        <v>721</v>
      </c>
      <c r="D468" s="142">
        <v>2163</v>
      </c>
      <c r="E468" s="142"/>
      <c r="F468" s="142"/>
    </row>
    <row r="469" spans="2:7" ht="27">
      <c r="B469" s="128"/>
      <c r="C469" s="141" t="s">
        <v>576</v>
      </c>
      <c r="D469" s="142">
        <v>2132</v>
      </c>
      <c r="E469" s="142"/>
      <c r="F469" s="142"/>
    </row>
    <row r="470" spans="2:7">
      <c r="B470" s="128" t="s">
        <v>229</v>
      </c>
      <c r="C470" s="141" t="s">
        <v>591</v>
      </c>
      <c r="D470" s="142"/>
      <c r="E470" s="142">
        <v>1200</v>
      </c>
      <c r="F470" s="142">
        <v>1200</v>
      </c>
    </row>
    <row r="471" spans="2:7">
      <c r="B471" s="128"/>
      <c r="C471" s="141" t="s">
        <v>444</v>
      </c>
      <c r="D471" s="142"/>
      <c r="E471" s="142">
        <v>6.7</v>
      </c>
      <c r="F471" s="142">
        <v>6.7</v>
      </c>
    </row>
    <row r="472" spans="2:7">
      <c r="B472" s="128"/>
      <c r="C472" s="141" t="s">
        <v>445</v>
      </c>
      <c r="D472" s="142"/>
      <c r="E472" s="142">
        <v>93.3</v>
      </c>
      <c r="F472" s="142">
        <v>93.3</v>
      </c>
    </row>
    <row r="473" spans="2:7" ht="27.75" customHeight="1">
      <c r="B473" s="128" t="s">
        <v>229</v>
      </c>
      <c r="C473" s="141" t="s">
        <v>592</v>
      </c>
      <c r="D473" s="142"/>
      <c r="E473" s="142">
        <v>1</v>
      </c>
      <c r="F473" s="142">
        <v>1</v>
      </c>
    </row>
    <row r="474" spans="2:7">
      <c r="B474" s="128" t="s">
        <v>229</v>
      </c>
      <c r="C474" s="141" t="s">
        <v>573</v>
      </c>
      <c r="D474" s="142"/>
      <c r="E474" s="142">
        <v>100</v>
      </c>
      <c r="F474" s="142">
        <v>100</v>
      </c>
    </row>
    <row r="475" spans="2:7" ht="42.75" customHeight="1">
      <c r="B475" s="128"/>
      <c r="C475" s="141" t="s">
        <v>593</v>
      </c>
      <c r="D475" s="142"/>
      <c r="E475" s="142">
        <v>80</v>
      </c>
      <c r="F475" s="142">
        <v>80</v>
      </c>
    </row>
    <row r="476" spans="2:7" ht="27">
      <c r="B476" s="128"/>
      <c r="C476" s="141" t="s">
        <v>577</v>
      </c>
      <c r="D476" s="142" t="s">
        <v>585</v>
      </c>
      <c r="E476" s="142" t="s">
        <v>239</v>
      </c>
      <c r="F476" s="142"/>
    </row>
    <row r="477" spans="2:7">
      <c r="B477" s="128"/>
      <c r="C477" s="141" t="s">
        <v>594</v>
      </c>
      <c r="D477" s="142"/>
      <c r="E477" s="142">
        <v>8</v>
      </c>
      <c r="F477" s="142">
        <v>8</v>
      </c>
    </row>
    <row r="478" spans="2:7">
      <c r="B478" s="128"/>
      <c r="C478" s="141" t="s">
        <v>595</v>
      </c>
      <c r="D478" s="142"/>
      <c r="E478" s="142">
        <v>402.6</v>
      </c>
      <c r="F478" s="142">
        <v>402.6</v>
      </c>
    </row>
    <row r="479" spans="2:7">
      <c r="B479" s="326" t="s">
        <v>205</v>
      </c>
      <c r="C479" s="326"/>
      <c r="D479" s="143">
        <v>187752</v>
      </c>
      <c r="E479" s="143">
        <v>187752</v>
      </c>
      <c r="F479" s="143">
        <v>187752</v>
      </c>
    </row>
    <row r="480" spans="2:7">
      <c r="F480" s="327"/>
      <c r="G480" s="327"/>
    </row>
    <row r="481" spans="2:6" ht="15" customHeight="1">
      <c r="B481" s="123" t="s">
        <v>173</v>
      </c>
      <c r="C481" s="140">
        <v>1149</v>
      </c>
      <c r="D481" s="324" t="s">
        <v>28</v>
      </c>
      <c r="E481" s="325"/>
      <c r="F481" s="325"/>
    </row>
    <row r="482" spans="2:6" ht="25.5" customHeight="1">
      <c r="B482" s="123" t="s">
        <v>173</v>
      </c>
      <c r="C482" s="140">
        <v>11002</v>
      </c>
      <c r="D482" s="321" t="s">
        <v>198</v>
      </c>
      <c r="E482" s="321" t="s">
        <v>197</v>
      </c>
      <c r="F482" s="318" t="s">
        <v>41</v>
      </c>
    </row>
    <row r="483" spans="2:6" ht="53.25" customHeight="1">
      <c r="B483" s="123" t="s">
        <v>174</v>
      </c>
      <c r="C483" s="140" t="s">
        <v>596</v>
      </c>
      <c r="D483" s="322"/>
      <c r="E483" s="322"/>
      <c r="F483" s="319"/>
    </row>
    <row r="484" spans="2:6" ht="52.5">
      <c r="B484" s="123" t="s">
        <v>175</v>
      </c>
      <c r="C484" s="140" t="s">
        <v>597</v>
      </c>
      <c r="D484" s="322"/>
      <c r="E484" s="322"/>
      <c r="F484" s="319"/>
    </row>
    <row r="485" spans="2:6" ht="25.5" customHeight="1">
      <c r="B485" s="123" t="s">
        <v>381</v>
      </c>
      <c r="C485" s="7" t="s">
        <v>215</v>
      </c>
      <c r="D485" s="322"/>
      <c r="E485" s="322"/>
      <c r="F485" s="319"/>
    </row>
    <row r="486" spans="2:6" ht="25.5" customHeight="1">
      <c r="B486" s="124" t="s">
        <v>200</v>
      </c>
      <c r="C486" s="125" t="s">
        <v>527</v>
      </c>
      <c r="D486" s="323"/>
      <c r="E486" s="323"/>
      <c r="F486" s="320"/>
    </row>
    <row r="487" spans="2:6">
      <c r="B487" s="324" t="s">
        <v>176</v>
      </c>
      <c r="C487" s="325"/>
      <c r="D487" s="147"/>
      <c r="E487" s="147"/>
      <c r="F487" s="147"/>
    </row>
    <row r="488" spans="2:6">
      <c r="B488" s="126" t="s">
        <v>201</v>
      </c>
      <c r="C488" s="127" t="s">
        <v>177</v>
      </c>
      <c r="D488" s="148"/>
      <c r="E488" s="148"/>
      <c r="F488" s="148"/>
    </row>
    <row r="489" spans="2:6">
      <c r="B489" s="128" t="s">
        <v>229</v>
      </c>
      <c r="C489" s="141" t="s">
        <v>598</v>
      </c>
      <c r="D489" s="142" t="s">
        <v>437</v>
      </c>
      <c r="E489" s="142" t="s">
        <v>620</v>
      </c>
      <c r="F489" s="10">
        <v>25</v>
      </c>
    </row>
    <row r="490" spans="2:6">
      <c r="B490" s="128" t="s">
        <v>229</v>
      </c>
      <c r="C490" s="141" t="s">
        <v>599</v>
      </c>
      <c r="D490" s="142" t="s">
        <v>607</v>
      </c>
      <c r="E490" s="142" t="s">
        <v>621</v>
      </c>
      <c r="F490" s="171">
        <v>327</v>
      </c>
    </row>
    <row r="491" spans="2:6">
      <c r="B491" s="128"/>
      <c r="C491" s="141" t="s">
        <v>444</v>
      </c>
      <c r="D491" s="142" t="s">
        <v>608</v>
      </c>
      <c r="E491" s="142" t="s">
        <v>622</v>
      </c>
      <c r="F491" s="171">
        <v>29</v>
      </c>
    </row>
    <row r="492" spans="2:6">
      <c r="B492" s="128"/>
      <c r="C492" s="141" t="s">
        <v>445</v>
      </c>
      <c r="D492" s="142" t="s">
        <v>300</v>
      </c>
      <c r="E492" s="142" t="s">
        <v>623</v>
      </c>
      <c r="F492" s="171">
        <v>71</v>
      </c>
    </row>
    <row r="493" spans="2:6">
      <c r="B493" s="128" t="s">
        <v>229</v>
      </c>
      <c r="C493" s="141" t="s">
        <v>600</v>
      </c>
      <c r="D493" s="142" t="s">
        <v>609</v>
      </c>
      <c r="E493" s="142" t="s">
        <v>624</v>
      </c>
      <c r="F493" s="171">
        <v>257</v>
      </c>
    </row>
    <row r="494" spans="2:6">
      <c r="B494" s="128"/>
      <c r="C494" s="141" t="s">
        <v>444</v>
      </c>
      <c r="D494" s="142" t="s">
        <v>610</v>
      </c>
      <c r="E494" s="142" t="s">
        <v>625</v>
      </c>
      <c r="F494" s="171">
        <v>30</v>
      </c>
    </row>
    <row r="495" spans="2:6">
      <c r="B495" s="128"/>
      <c r="C495" s="141" t="s">
        <v>445</v>
      </c>
      <c r="D495" s="142" t="s">
        <v>611</v>
      </c>
      <c r="E495" s="142" t="s">
        <v>626</v>
      </c>
      <c r="F495" s="171">
        <v>70</v>
      </c>
    </row>
    <row r="496" spans="2:6" ht="27">
      <c r="B496" s="128" t="s">
        <v>229</v>
      </c>
      <c r="C496" s="141" t="s">
        <v>601</v>
      </c>
      <c r="D496" s="142" t="s">
        <v>612</v>
      </c>
      <c r="E496" s="142" t="s">
        <v>627</v>
      </c>
      <c r="F496" s="171">
        <v>250</v>
      </c>
    </row>
    <row r="497" spans="2:6">
      <c r="B497" s="128"/>
      <c r="C497" s="141" t="s">
        <v>444</v>
      </c>
      <c r="D497" s="142" t="s">
        <v>613</v>
      </c>
      <c r="E497" s="142" t="s">
        <v>628</v>
      </c>
      <c r="F497" s="171">
        <v>14</v>
      </c>
    </row>
    <row r="498" spans="2:6">
      <c r="B498" s="128"/>
      <c r="C498" s="141" t="s">
        <v>445</v>
      </c>
      <c r="D498" s="142" t="s">
        <v>614</v>
      </c>
      <c r="E498" s="142" t="s">
        <v>629</v>
      </c>
      <c r="F498" s="171">
        <v>86</v>
      </c>
    </row>
    <row r="499" spans="2:6" ht="27">
      <c r="B499" s="128" t="s">
        <v>229</v>
      </c>
      <c r="C499" s="141" t="s">
        <v>602</v>
      </c>
      <c r="D499" s="142" t="s">
        <v>615</v>
      </c>
      <c r="E499" s="142" t="s">
        <v>630</v>
      </c>
      <c r="F499" s="171">
        <v>210</v>
      </c>
    </row>
    <row r="500" spans="2:6">
      <c r="B500" s="128"/>
      <c r="C500" s="141" t="s">
        <v>603</v>
      </c>
      <c r="D500" s="142" t="s">
        <v>616</v>
      </c>
      <c r="E500" s="142" t="s">
        <v>631</v>
      </c>
      <c r="F500" s="171">
        <v>65</v>
      </c>
    </row>
    <row r="501" spans="2:6" ht="27">
      <c r="B501" s="128"/>
      <c r="C501" s="141" t="s">
        <v>604</v>
      </c>
      <c r="D501" s="142" t="s">
        <v>617</v>
      </c>
      <c r="E501" s="142" t="s">
        <v>632</v>
      </c>
      <c r="F501" s="171">
        <v>99</v>
      </c>
    </row>
    <row r="502" spans="2:6">
      <c r="B502" s="128" t="s">
        <v>521</v>
      </c>
      <c r="C502" s="141" t="s">
        <v>605</v>
      </c>
      <c r="D502" s="142" t="s">
        <v>239</v>
      </c>
      <c r="E502" s="142" t="s">
        <v>633</v>
      </c>
      <c r="F502" s="171">
        <v>4</v>
      </c>
    </row>
    <row r="503" spans="2:6" ht="27">
      <c r="B503" s="128"/>
      <c r="C503" s="141" t="s">
        <v>606</v>
      </c>
      <c r="D503" s="142" t="s">
        <v>618</v>
      </c>
      <c r="E503" s="142" t="s">
        <v>634</v>
      </c>
      <c r="F503" s="171">
        <v>306.8</v>
      </c>
    </row>
    <row r="504" spans="2:6" ht="54">
      <c r="B504" s="128"/>
      <c r="C504" s="141" t="s">
        <v>619</v>
      </c>
      <c r="D504" s="142"/>
      <c r="E504" s="142" t="s">
        <v>234</v>
      </c>
      <c r="F504" s="171"/>
    </row>
    <row r="505" spans="2:6">
      <c r="B505" s="326" t="s">
        <v>205</v>
      </c>
      <c r="C505" s="326"/>
      <c r="D505" s="143">
        <v>239475.6</v>
      </c>
      <c r="E505" s="143">
        <v>239475.6</v>
      </c>
      <c r="F505" s="143">
        <v>239475.6</v>
      </c>
    </row>
    <row r="507" spans="2:6" ht="15" customHeight="1">
      <c r="B507" s="123" t="s">
        <v>173</v>
      </c>
      <c r="C507" s="140">
        <v>1149</v>
      </c>
      <c r="D507" s="324" t="s">
        <v>28</v>
      </c>
      <c r="E507" s="325"/>
      <c r="F507" s="325"/>
    </row>
    <row r="508" spans="2:6" ht="25.5" customHeight="1">
      <c r="B508" s="123" t="s">
        <v>173</v>
      </c>
      <c r="C508" s="140">
        <v>12001</v>
      </c>
      <c r="D508" s="321" t="s">
        <v>198</v>
      </c>
      <c r="E508" s="321" t="s">
        <v>197</v>
      </c>
      <c r="F508" s="318" t="s">
        <v>41</v>
      </c>
    </row>
    <row r="509" spans="2:6" ht="25.5" customHeight="1">
      <c r="B509" s="123" t="s">
        <v>174</v>
      </c>
      <c r="C509" s="140" t="s">
        <v>635</v>
      </c>
      <c r="D509" s="322"/>
      <c r="E509" s="322"/>
      <c r="F509" s="319"/>
    </row>
    <row r="510" spans="2:6" ht="32.25" customHeight="1">
      <c r="B510" s="123" t="s">
        <v>175</v>
      </c>
      <c r="C510" s="140" t="s">
        <v>636</v>
      </c>
      <c r="D510" s="322"/>
      <c r="E510" s="322"/>
      <c r="F510" s="319"/>
    </row>
    <row r="511" spans="2:6" ht="25.5" customHeight="1">
      <c r="B511" s="123" t="s">
        <v>381</v>
      </c>
      <c r="C511" s="7" t="s">
        <v>637</v>
      </c>
      <c r="D511" s="322"/>
      <c r="E511" s="322"/>
      <c r="F511" s="319"/>
    </row>
    <row r="512" spans="2:6" ht="25.5" customHeight="1">
      <c r="B512" s="124" t="s">
        <v>200</v>
      </c>
      <c r="C512" s="125" t="s">
        <v>527</v>
      </c>
      <c r="D512" s="323"/>
      <c r="E512" s="323"/>
      <c r="F512" s="320"/>
    </row>
    <row r="513" spans="2:6">
      <c r="B513" s="324" t="s">
        <v>176</v>
      </c>
      <c r="C513" s="325"/>
      <c r="D513" s="147"/>
      <c r="E513" s="147"/>
      <c r="F513" s="167"/>
    </row>
    <row r="514" spans="2:6">
      <c r="B514" s="126" t="s">
        <v>201</v>
      </c>
      <c r="C514" s="127" t="s">
        <v>177</v>
      </c>
      <c r="D514" s="148"/>
      <c r="E514" s="148"/>
      <c r="F514" s="168"/>
    </row>
    <row r="515" spans="2:6">
      <c r="B515" s="128" t="s">
        <v>229</v>
      </c>
      <c r="C515" s="141" t="s">
        <v>638</v>
      </c>
      <c r="D515" s="142" t="s">
        <v>515</v>
      </c>
      <c r="E515" s="142"/>
      <c r="F515" s="129"/>
    </row>
    <row r="516" spans="2:6">
      <c r="B516" s="128"/>
      <c r="C516" s="141" t="s">
        <v>639</v>
      </c>
      <c r="D516" s="142" t="s">
        <v>437</v>
      </c>
      <c r="E516" s="142"/>
      <c r="F516" s="129"/>
    </row>
    <row r="517" spans="2:6">
      <c r="B517" s="128"/>
      <c r="C517" s="141" t="s">
        <v>640</v>
      </c>
      <c r="D517" s="142" t="s">
        <v>280</v>
      </c>
      <c r="E517" s="142"/>
      <c r="F517" s="129"/>
    </row>
    <row r="518" spans="2:6">
      <c r="B518" s="128" t="s">
        <v>231</v>
      </c>
      <c r="C518" s="141" t="s">
        <v>641</v>
      </c>
      <c r="D518" s="142" t="s">
        <v>402</v>
      </c>
      <c r="E518" s="142"/>
      <c r="F518" s="129"/>
    </row>
    <row r="519" spans="2:6">
      <c r="B519" s="326" t="s">
        <v>205</v>
      </c>
      <c r="C519" s="326"/>
      <c r="D519" s="143">
        <v>15492.3</v>
      </c>
      <c r="E519" s="143"/>
      <c r="F519" s="130"/>
    </row>
    <row r="521" spans="2:6">
      <c r="B521" s="139" t="s">
        <v>170</v>
      </c>
      <c r="C521" s="139" t="s">
        <v>171</v>
      </c>
    </row>
    <row r="522" spans="2:6">
      <c r="B522" s="140">
        <v>1182</v>
      </c>
      <c r="C522" s="140" t="s">
        <v>642</v>
      </c>
    </row>
    <row r="524" spans="2:6" ht="15" customHeight="1">
      <c r="B524" s="123" t="s">
        <v>173</v>
      </c>
      <c r="C524" s="140">
        <v>1182</v>
      </c>
      <c r="D524" s="324" t="s">
        <v>28</v>
      </c>
      <c r="E524" s="325"/>
      <c r="F524" s="325"/>
    </row>
    <row r="525" spans="2:6" ht="25.5" customHeight="1">
      <c r="B525" s="123" t="s">
        <v>173</v>
      </c>
      <c r="C525" s="140">
        <v>11001</v>
      </c>
      <c r="D525" s="321" t="s">
        <v>198</v>
      </c>
      <c r="E525" s="321" t="s">
        <v>197</v>
      </c>
      <c r="F525" s="318" t="s">
        <v>41</v>
      </c>
    </row>
    <row r="526" spans="2:6" ht="31.5" customHeight="1">
      <c r="B526" s="123" t="s">
        <v>174</v>
      </c>
      <c r="C526" s="140" t="s">
        <v>643</v>
      </c>
      <c r="D526" s="322"/>
      <c r="E526" s="322"/>
      <c r="F526" s="319"/>
    </row>
    <row r="527" spans="2:6" ht="37.5" customHeight="1">
      <c r="B527" s="123" t="s">
        <v>175</v>
      </c>
      <c r="C527" s="140" t="s">
        <v>644</v>
      </c>
      <c r="D527" s="322"/>
      <c r="E527" s="322"/>
      <c r="F527" s="319"/>
    </row>
    <row r="528" spans="2:6" ht="25.5" customHeight="1">
      <c r="B528" s="123" t="s">
        <v>381</v>
      </c>
      <c r="C528" s="7" t="s">
        <v>215</v>
      </c>
      <c r="D528" s="322"/>
      <c r="E528" s="322"/>
      <c r="F528" s="319"/>
    </row>
    <row r="529" spans="2:6" ht="28.5" customHeight="1">
      <c r="B529" s="124" t="s">
        <v>200</v>
      </c>
      <c r="C529" s="125" t="s">
        <v>645</v>
      </c>
      <c r="D529" s="323"/>
      <c r="E529" s="323"/>
      <c r="F529" s="320"/>
    </row>
    <row r="530" spans="2:6">
      <c r="B530" s="324" t="s">
        <v>176</v>
      </c>
      <c r="C530" s="325"/>
      <c r="D530" s="147"/>
      <c r="E530" s="147"/>
      <c r="F530" s="167"/>
    </row>
    <row r="531" spans="2:6">
      <c r="B531" s="126" t="s">
        <v>201</v>
      </c>
      <c r="C531" s="127" t="s">
        <v>177</v>
      </c>
      <c r="D531" s="148"/>
      <c r="E531" s="148"/>
      <c r="F531" s="168"/>
    </row>
    <row r="532" spans="2:6">
      <c r="B532" s="128" t="s">
        <v>229</v>
      </c>
      <c r="C532" s="141" t="s">
        <v>646</v>
      </c>
      <c r="D532" s="142" t="s">
        <v>659</v>
      </c>
      <c r="E532" s="142" t="s">
        <v>671</v>
      </c>
      <c r="F532" s="171">
        <v>2982725</v>
      </c>
    </row>
    <row r="533" spans="2:6" ht="27">
      <c r="B533" s="128" t="s">
        <v>229</v>
      </c>
      <c r="C533" s="141" t="s">
        <v>647</v>
      </c>
      <c r="D533" s="142" t="s">
        <v>660</v>
      </c>
      <c r="E533" s="142" t="s">
        <v>672</v>
      </c>
      <c r="F533" s="171">
        <v>17101</v>
      </c>
    </row>
    <row r="534" spans="2:6">
      <c r="B534" s="128"/>
      <c r="C534" s="141" t="s">
        <v>648</v>
      </c>
      <c r="D534" s="142" t="s">
        <v>661</v>
      </c>
      <c r="E534" s="142" t="s">
        <v>673</v>
      </c>
      <c r="F534" s="171">
        <v>1222780</v>
      </c>
    </row>
    <row r="535" spans="2:6">
      <c r="B535" s="128"/>
      <c r="C535" s="141" t="s">
        <v>649</v>
      </c>
      <c r="D535" s="142" t="s">
        <v>662</v>
      </c>
      <c r="E535" s="142" t="s">
        <v>674</v>
      </c>
      <c r="F535" s="171">
        <v>1742400</v>
      </c>
    </row>
    <row r="536" spans="2:6">
      <c r="B536" s="128" t="s">
        <v>229</v>
      </c>
      <c r="C536" s="141" t="s">
        <v>650</v>
      </c>
      <c r="D536" s="142" t="s">
        <v>663</v>
      </c>
      <c r="E536" s="142" t="s">
        <v>675</v>
      </c>
      <c r="F536" s="171">
        <v>17545</v>
      </c>
    </row>
    <row r="537" spans="2:6" ht="40.5">
      <c r="B537" s="128"/>
      <c r="C537" s="141" t="s">
        <v>651</v>
      </c>
      <c r="D537" s="142" t="s">
        <v>664</v>
      </c>
      <c r="E537" s="142" t="s">
        <v>419</v>
      </c>
      <c r="F537" s="171">
        <v>41</v>
      </c>
    </row>
    <row r="538" spans="2:6" ht="40.5">
      <c r="B538" s="128"/>
      <c r="C538" s="141" t="s">
        <v>652</v>
      </c>
      <c r="D538" s="142" t="s">
        <v>665</v>
      </c>
      <c r="E538" s="142" t="s">
        <v>676</v>
      </c>
      <c r="F538" s="171">
        <v>58</v>
      </c>
    </row>
    <row r="539" spans="2:6" ht="27">
      <c r="B539" s="128"/>
      <c r="C539" s="141" t="s">
        <v>653</v>
      </c>
      <c r="D539" s="142" t="s">
        <v>666</v>
      </c>
      <c r="E539" s="142" t="s">
        <v>465</v>
      </c>
      <c r="F539" s="171">
        <v>13.5</v>
      </c>
    </row>
    <row r="540" spans="2:6" ht="40.5">
      <c r="B540" s="128"/>
      <c r="C540" s="141" t="s">
        <v>654</v>
      </c>
      <c r="D540" s="142" t="s">
        <v>667</v>
      </c>
      <c r="E540" s="142" t="s">
        <v>306</v>
      </c>
      <c r="F540" s="171">
        <v>8.5</v>
      </c>
    </row>
    <row r="541" spans="2:6" ht="40.5">
      <c r="B541" s="128"/>
      <c r="C541" s="141" t="s">
        <v>655</v>
      </c>
      <c r="D541" s="142" t="s">
        <v>668</v>
      </c>
      <c r="E541" s="142" t="s">
        <v>380</v>
      </c>
      <c r="F541" s="171">
        <v>11.5</v>
      </c>
    </row>
    <row r="542" spans="2:6" ht="40.5">
      <c r="B542" s="128" t="s">
        <v>229</v>
      </c>
      <c r="C542" s="141" t="s">
        <v>656</v>
      </c>
      <c r="D542" s="142" t="s">
        <v>669</v>
      </c>
      <c r="E542" s="142" t="s">
        <v>677</v>
      </c>
      <c r="F542" s="171">
        <v>18.5</v>
      </c>
    </row>
    <row r="543" spans="2:6" ht="27">
      <c r="B543" s="128"/>
      <c r="C543" s="141" t="s">
        <v>657</v>
      </c>
      <c r="D543" s="142" t="s">
        <v>670</v>
      </c>
      <c r="E543" s="142" t="s">
        <v>238</v>
      </c>
      <c r="F543" s="171">
        <v>3.5</v>
      </c>
    </row>
    <row r="544" spans="2:6" ht="81">
      <c r="B544" s="128"/>
      <c r="C544" s="141" t="s">
        <v>658</v>
      </c>
      <c r="D544" s="142" t="s">
        <v>520</v>
      </c>
      <c r="E544" s="142" t="s">
        <v>520</v>
      </c>
      <c r="F544" s="171"/>
    </row>
    <row r="545" spans="2:6">
      <c r="B545" s="326" t="s">
        <v>205</v>
      </c>
      <c r="C545" s="326"/>
      <c r="D545" s="143">
        <v>3494871.1</v>
      </c>
      <c r="E545" s="143">
        <v>3195517.1</v>
      </c>
      <c r="F545" s="130">
        <v>3683011.9</v>
      </c>
    </row>
    <row r="547" spans="2:6" ht="15" customHeight="1">
      <c r="B547" s="123" t="s">
        <v>173</v>
      </c>
      <c r="C547" s="140">
        <v>1182</v>
      </c>
      <c r="D547" s="324" t="s">
        <v>28</v>
      </c>
      <c r="E547" s="325"/>
      <c r="F547" s="325"/>
    </row>
    <row r="548" spans="2:6" ht="25.5" customHeight="1">
      <c r="B548" s="123" t="s">
        <v>173</v>
      </c>
      <c r="C548" s="140">
        <v>31001</v>
      </c>
      <c r="D548" s="321" t="s">
        <v>198</v>
      </c>
      <c r="E548" s="321" t="s">
        <v>197</v>
      </c>
      <c r="F548" s="318" t="s">
        <v>41</v>
      </c>
    </row>
    <row r="549" spans="2:6" ht="25.5" customHeight="1">
      <c r="B549" s="123" t="s">
        <v>174</v>
      </c>
      <c r="C549" s="140" t="s">
        <v>678</v>
      </c>
      <c r="D549" s="322"/>
      <c r="E549" s="322"/>
      <c r="F549" s="319"/>
    </row>
    <row r="550" spans="2:6" ht="25.5" customHeight="1">
      <c r="B550" s="123" t="s">
        <v>175</v>
      </c>
      <c r="C550" s="140" t="s">
        <v>678</v>
      </c>
      <c r="D550" s="322"/>
      <c r="E550" s="322"/>
      <c r="F550" s="319"/>
    </row>
    <row r="551" spans="2:6" ht="25.5">
      <c r="B551" s="123" t="s">
        <v>381</v>
      </c>
      <c r="C551" s="7" t="s">
        <v>322</v>
      </c>
      <c r="D551" s="322"/>
      <c r="E551" s="322"/>
      <c r="F551" s="319"/>
    </row>
    <row r="552" spans="2:6" ht="25.5">
      <c r="B552" s="124" t="s">
        <v>200</v>
      </c>
      <c r="C552" s="125" t="s">
        <v>645</v>
      </c>
      <c r="D552" s="323"/>
      <c r="E552" s="323"/>
      <c r="F552" s="320"/>
    </row>
    <row r="553" spans="2:6">
      <c r="B553" s="324" t="s">
        <v>176</v>
      </c>
      <c r="C553" s="325"/>
      <c r="D553" s="147"/>
      <c r="E553" s="147"/>
      <c r="F553" s="167"/>
    </row>
    <row r="554" spans="2:6">
      <c r="B554" s="126" t="s">
        <v>201</v>
      </c>
      <c r="C554" s="127" t="s">
        <v>177</v>
      </c>
      <c r="D554" s="148"/>
      <c r="E554" s="148"/>
      <c r="F554" s="168"/>
    </row>
    <row r="555" spans="2:6">
      <c r="B555" s="326" t="s">
        <v>205</v>
      </c>
      <c r="C555" s="326"/>
      <c r="D555" s="143">
        <v>166417.70000000001</v>
      </c>
      <c r="E555" s="130"/>
      <c r="F555" s="130">
        <v>186958.2</v>
      </c>
    </row>
    <row r="564" spans="1:3">
      <c r="A564" s="138" t="s">
        <v>54</v>
      </c>
      <c r="B564" s="134"/>
      <c r="C564" s="134"/>
    </row>
    <row r="565" spans="1:3">
      <c r="B565" s="132"/>
    </row>
  </sheetData>
  <mergeCells count="157">
    <mergeCell ref="B404:C404"/>
    <mergeCell ref="B171:C171"/>
    <mergeCell ref="B178:C178"/>
    <mergeCell ref="B392:C392"/>
    <mergeCell ref="B364:C364"/>
    <mergeCell ref="B375:C375"/>
    <mergeCell ref="B378:C378"/>
    <mergeCell ref="B225:C225"/>
    <mergeCell ref="B288:C288"/>
    <mergeCell ref="B189:C189"/>
    <mergeCell ref="B217:C217"/>
    <mergeCell ref="B296:C296"/>
    <mergeCell ref="B316:C316"/>
    <mergeCell ref="B337:C337"/>
    <mergeCell ref="B343:C343"/>
    <mergeCell ref="B367:C367"/>
    <mergeCell ref="B356:C356"/>
    <mergeCell ref="B351:C351"/>
    <mergeCell ref="B143:C143"/>
    <mergeCell ref="B147:C147"/>
    <mergeCell ref="D150:D154"/>
    <mergeCell ref="E150:E154"/>
    <mergeCell ref="F150:F154"/>
    <mergeCell ref="B155:C155"/>
    <mergeCell ref="B163:C163"/>
    <mergeCell ref="D166:D170"/>
    <mergeCell ref="E166:E170"/>
    <mergeCell ref="F166:F170"/>
    <mergeCell ref="F107:F111"/>
    <mergeCell ref="B112:C112"/>
    <mergeCell ref="B116:C116"/>
    <mergeCell ref="D122:D126"/>
    <mergeCell ref="E122:E126"/>
    <mergeCell ref="F122:F126"/>
    <mergeCell ref="B127:C127"/>
    <mergeCell ref="B135:C135"/>
    <mergeCell ref="D138:D142"/>
    <mergeCell ref="E138:E142"/>
    <mergeCell ref="F138:F142"/>
    <mergeCell ref="D10:F10"/>
    <mergeCell ref="D11:D15"/>
    <mergeCell ref="E11:E15"/>
    <mergeCell ref="F11:F15"/>
    <mergeCell ref="B40:C40"/>
    <mergeCell ref="B59:C59"/>
    <mergeCell ref="B16:C16"/>
    <mergeCell ref="B29:C29"/>
    <mergeCell ref="D35:D39"/>
    <mergeCell ref="E35:E39"/>
    <mergeCell ref="F35:F39"/>
    <mergeCell ref="D34:F34"/>
    <mergeCell ref="D359:D363"/>
    <mergeCell ref="E359:E363"/>
    <mergeCell ref="D62:D66"/>
    <mergeCell ref="E62:E66"/>
    <mergeCell ref="B67:C67"/>
    <mergeCell ref="B76:C76"/>
    <mergeCell ref="B324:C324"/>
    <mergeCell ref="B329:C329"/>
    <mergeCell ref="D79:D83"/>
    <mergeCell ref="E79:E83"/>
    <mergeCell ref="D184:D188"/>
    <mergeCell ref="E184:E188"/>
    <mergeCell ref="B84:C84"/>
    <mergeCell ref="B92:C92"/>
    <mergeCell ref="D95:D99"/>
    <mergeCell ref="E95:E99"/>
    <mergeCell ref="B100:C100"/>
    <mergeCell ref="B104:C104"/>
    <mergeCell ref="D290:F290"/>
    <mergeCell ref="E319:E323"/>
    <mergeCell ref="F319:F323"/>
    <mergeCell ref="D318:F318"/>
    <mergeCell ref="D107:D111"/>
    <mergeCell ref="E107:E111"/>
    <mergeCell ref="B555:C555"/>
    <mergeCell ref="B530:C530"/>
    <mergeCell ref="B545:C545"/>
    <mergeCell ref="B513:C513"/>
    <mergeCell ref="B519:C519"/>
    <mergeCell ref="F480:G480"/>
    <mergeCell ref="E548:E552"/>
    <mergeCell ref="D548:D552"/>
    <mergeCell ref="F548:F552"/>
    <mergeCell ref="B487:C487"/>
    <mergeCell ref="B505:C505"/>
    <mergeCell ref="D508:D512"/>
    <mergeCell ref="E508:E512"/>
    <mergeCell ref="F508:F512"/>
    <mergeCell ref="B453:C453"/>
    <mergeCell ref="B479:C479"/>
    <mergeCell ref="B553:C553"/>
    <mergeCell ref="B412:C412"/>
    <mergeCell ref="B422:C422"/>
    <mergeCell ref="D447:F447"/>
    <mergeCell ref="D448:D452"/>
    <mergeCell ref="E448:E452"/>
    <mergeCell ref="F448:F452"/>
    <mergeCell ref="E425:E429"/>
    <mergeCell ref="D425:D429"/>
    <mergeCell ref="D547:F547"/>
    <mergeCell ref="D525:D529"/>
    <mergeCell ref="E525:E529"/>
    <mergeCell ref="F525:F529"/>
    <mergeCell ref="D524:F524"/>
    <mergeCell ref="B430:C430"/>
    <mergeCell ref="B442:C442"/>
    <mergeCell ref="D61:F61"/>
    <mergeCell ref="D78:F78"/>
    <mergeCell ref="F62:F66"/>
    <mergeCell ref="F359:F363"/>
    <mergeCell ref="D358:F358"/>
    <mergeCell ref="D370:D374"/>
    <mergeCell ref="E370:E374"/>
    <mergeCell ref="F370:F374"/>
    <mergeCell ref="D369:F369"/>
    <mergeCell ref="D183:F183"/>
    <mergeCell ref="D220:D224"/>
    <mergeCell ref="E220:E224"/>
    <mergeCell ref="F220:F224"/>
    <mergeCell ref="D219:F219"/>
    <mergeCell ref="F184:F188"/>
    <mergeCell ref="D94:F94"/>
    <mergeCell ref="D106:F106"/>
    <mergeCell ref="D121:F121"/>
    <mergeCell ref="D137:F137"/>
    <mergeCell ref="D149:F149"/>
    <mergeCell ref="D165:F165"/>
    <mergeCell ref="F79:F83"/>
    <mergeCell ref="F95:F99"/>
    <mergeCell ref="F291:F295"/>
    <mergeCell ref="D291:D295"/>
    <mergeCell ref="E291:E295"/>
    <mergeCell ref="D319:D323"/>
    <mergeCell ref="D332:D336"/>
    <mergeCell ref="E332:E336"/>
    <mergeCell ref="F332:F336"/>
    <mergeCell ref="D331:F331"/>
    <mergeCell ref="F346:F350"/>
    <mergeCell ref="E346:E350"/>
    <mergeCell ref="D346:D350"/>
    <mergeCell ref="D345:F345"/>
    <mergeCell ref="F387:F391"/>
    <mergeCell ref="E387:E391"/>
    <mergeCell ref="D387:D391"/>
    <mergeCell ref="D386:F386"/>
    <mergeCell ref="D507:F507"/>
    <mergeCell ref="D482:D486"/>
    <mergeCell ref="E482:E486"/>
    <mergeCell ref="F482:F486"/>
    <mergeCell ref="D481:F481"/>
    <mergeCell ref="F425:F429"/>
    <mergeCell ref="D424:F424"/>
    <mergeCell ref="F407:F411"/>
    <mergeCell ref="E407:E411"/>
    <mergeCell ref="D407:D411"/>
    <mergeCell ref="D406:F406"/>
  </mergeCells>
  <pageMargins left="0.2" right="0.2" top="0.25" bottom="0.25" header="0.3" footer="0.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Հ1</vt:lpstr>
      <vt:lpstr>Հ2 Ձև1 </vt:lpstr>
      <vt:lpstr>Հ2 Ձև2 (1)</vt:lpstr>
      <vt:lpstr>Հ2 Ձև2 (2)</vt:lpstr>
      <vt:lpstr>Հ2 Ձև2 (3)</vt:lpstr>
      <vt:lpstr>Հ2 Ձև2 (4)</vt:lpstr>
      <vt:lpstr>Հ3 Մաս 1</vt:lpstr>
      <vt:lpstr>Հ3 Մաս 2</vt:lpstr>
      <vt:lpstr>Հ3 Մաս 3</vt:lpstr>
      <vt:lpstr>Հ6</vt:lpstr>
      <vt:lpstr>Հ7 Ձև1</vt:lpstr>
      <vt:lpstr>Հ7 Ձև2</vt:lpstr>
      <vt:lpstr>Հ7 Ձև3</vt:lpstr>
      <vt:lpstr>Հ8</vt:lpstr>
      <vt:lpstr>'Հ3 Մաս 1'!_ftnref17</vt:lpstr>
      <vt:lpstr>'Հ3 Մաս 1'!_ftnref4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2026-03-17T12:58:09Z</dcterms:modified>
</cp:coreProperties>
</file>